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G:\Communications\Preauthorization Changes\PA Historical Data &amp; Reporting\"/>
    </mc:Choice>
  </mc:AlternateContent>
  <xr:revisionPtr revIDLastSave="0" documentId="8_{96F77289-14AC-46F0-919C-9CBDD7F7FE43}" xr6:coauthVersionLast="47" xr6:coauthVersionMax="47" xr10:uidLastSave="{00000000-0000-0000-0000-000000000000}"/>
  <bookViews>
    <workbookView xWindow="-120" yWindow="-120" windowWidth="20730" windowHeight="11160" xr2:uid="{0536D105-BCE0-4B43-9836-7315A9645614}"/>
  </bookViews>
  <sheets>
    <sheet name="PA - Service Report" sheetId="12" r:id="rId1"/>
    <sheet name="Top 5 Reasons for Denial" sheetId="13" r:id="rId2"/>
  </sheets>
  <externalReferences>
    <externalReference r:id="rId3"/>
  </externalReferences>
  <definedNames>
    <definedName name="_xlnm._FilterDatabase" localSheetId="0" hidden="1">'PA - Service Report'!$A$6:$J$6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1" i="12" l="1"/>
  <c r="I101" i="12"/>
  <c r="H101" i="12"/>
  <c r="J100" i="12"/>
  <c r="I100" i="12"/>
  <c r="H100" i="12"/>
  <c r="J99" i="12"/>
  <c r="I99" i="12"/>
  <c r="H99" i="12"/>
  <c r="J98" i="12"/>
  <c r="I98" i="12"/>
  <c r="H98" i="12"/>
  <c r="J97" i="12"/>
  <c r="I97" i="12"/>
  <c r="H97" i="12"/>
  <c r="J96" i="12"/>
  <c r="I96" i="12"/>
  <c r="H96" i="12"/>
  <c r="J95" i="12"/>
  <c r="I95" i="12"/>
  <c r="H95" i="12"/>
  <c r="J94" i="12"/>
  <c r="I94" i="12"/>
  <c r="H94" i="12"/>
  <c r="J93" i="12"/>
  <c r="I93" i="12"/>
  <c r="H93" i="12"/>
  <c r="J92" i="12"/>
  <c r="I92" i="12"/>
  <c r="H92" i="12"/>
  <c r="J91" i="12"/>
  <c r="I91" i="12"/>
  <c r="H91" i="12"/>
  <c r="J90" i="12"/>
  <c r="I90" i="12"/>
  <c r="H90" i="12"/>
  <c r="J89" i="12"/>
  <c r="I89" i="12"/>
  <c r="H89" i="12"/>
  <c r="J88" i="12"/>
  <c r="I88" i="12"/>
  <c r="H88" i="12"/>
  <c r="J87" i="12"/>
  <c r="I87" i="12"/>
  <c r="H87" i="12"/>
  <c r="J86" i="12"/>
  <c r="I86" i="12"/>
  <c r="H86" i="12"/>
  <c r="J85" i="12"/>
  <c r="I85" i="12"/>
  <c r="H85" i="12"/>
  <c r="J84" i="12"/>
  <c r="I84" i="12"/>
  <c r="H84" i="12"/>
  <c r="J83" i="12"/>
  <c r="I83" i="12"/>
  <c r="H83" i="12"/>
  <c r="J82" i="12"/>
  <c r="I82" i="12"/>
  <c r="H82" i="12"/>
  <c r="J81" i="12"/>
  <c r="I81" i="12"/>
  <c r="H81" i="12"/>
  <c r="J80" i="12"/>
  <c r="I80" i="12"/>
  <c r="H80" i="12"/>
  <c r="J79" i="12"/>
  <c r="I79" i="12"/>
  <c r="H79" i="12"/>
  <c r="J78" i="12"/>
  <c r="I78" i="12"/>
  <c r="H78" i="12"/>
  <c r="J77" i="12"/>
  <c r="I77" i="12"/>
  <c r="H77" i="12"/>
  <c r="J76" i="12"/>
  <c r="I76" i="12"/>
  <c r="H76" i="12"/>
  <c r="J75" i="12"/>
  <c r="I75" i="12"/>
  <c r="H75" i="12"/>
  <c r="J74" i="12"/>
  <c r="I74" i="12"/>
  <c r="H74" i="12"/>
  <c r="J73" i="12"/>
  <c r="I73" i="12"/>
  <c r="H73" i="12"/>
  <c r="J72" i="12"/>
  <c r="I72" i="12"/>
  <c r="H72" i="12"/>
  <c r="J71" i="12"/>
  <c r="I71" i="12"/>
  <c r="H71" i="12"/>
  <c r="J70" i="12"/>
  <c r="I70" i="12"/>
  <c r="H70" i="12"/>
  <c r="J69" i="12"/>
  <c r="I69" i="12"/>
  <c r="H69" i="12"/>
  <c r="J68" i="12"/>
  <c r="I68" i="12"/>
  <c r="H68" i="12"/>
  <c r="J67" i="12"/>
  <c r="I67" i="12"/>
  <c r="H67" i="12"/>
  <c r="J66" i="12"/>
  <c r="I66" i="12"/>
  <c r="H66" i="12"/>
  <c r="J65" i="12"/>
  <c r="I65" i="12"/>
  <c r="H65" i="12"/>
  <c r="J64" i="12"/>
  <c r="I64" i="12"/>
  <c r="H64" i="12"/>
  <c r="J63" i="12"/>
  <c r="I63" i="12"/>
  <c r="H63" i="12"/>
  <c r="J62" i="12"/>
  <c r="I62" i="12"/>
  <c r="H62" i="12"/>
  <c r="J61" i="12"/>
  <c r="I61" i="12"/>
  <c r="H61" i="12"/>
  <c r="J60" i="12"/>
  <c r="I60" i="12"/>
  <c r="H60" i="12"/>
  <c r="J59" i="12"/>
  <c r="I59" i="12"/>
  <c r="H59" i="12"/>
  <c r="J58" i="12"/>
  <c r="I58" i="12"/>
  <c r="H58" i="12"/>
  <c r="J57" i="12"/>
  <c r="I57" i="12"/>
  <c r="H57" i="12"/>
  <c r="J56" i="12"/>
  <c r="I56" i="12"/>
  <c r="H56" i="12"/>
  <c r="J55" i="12"/>
  <c r="I55" i="12"/>
  <c r="H55" i="12"/>
  <c r="J54" i="12"/>
  <c r="I54" i="12"/>
  <c r="H54" i="12"/>
  <c r="J53" i="12"/>
  <c r="I53" i="12"/>
  <c r="H53" i="12"/>
  <c r="J52" i="12"/>
  <c r="I52" i="12"/>
  <c r="H52" i="12"/>
  <c r="J51" i="12"/>
  <c r="I51" i="12"/>
  <c r="H51" i="12"/>
  <c r="J50" i="12"/>
  <c r="I50" i="12"/>
  <c r="H50" i="12"/>
  <c r="J49" i="12"/>
  <c r="I49" i="12"/>
  <c r="H49" i="12"/>
  <c r="J48" i="12"/>
  <c r="I48" i="12"/>
  <c r="H48" i="12"/>
  <c r="J47" i="12"/>
  <c r="I47" i="12"/>
  <c r="H47" i="12"/>
  <c r="J46" i="12"/>
  <c r="I46" i="12"/>
  <c r="H46" i="12"/>
  <c r="J45" i="12"/>
  <c r="I45" i="12"/>
  <c r="H45" i="12"/>
  <c r="J44" i="12"/>
  <c r="I44" i="12"/>
  <c r="H44" i="12"/>
  <c r="J43" i="12"/>
  <c r="I43" i="12"/>
  <c r="H43" i="12"/>
  <c r="J42" i="12"/>
  <c r="I42" i="12"/>
  <c r="H42" i="12"/>
  <c r="J41" i="12"/>
  <c r="I41" i="12"/>
  <c r="H41" i="12"/>
  <c r="J40" i="12"/>
  <c r="I40" i="12"/>
  <c r="H40" i="12"/>
  <c r="J39" i="12"/>
  <c r="I39" i="12"/>
  <c r="H39" i="12"/>
  <c r="J38" i="12"/>
  <c r="I38" i="12"/>
  <c r="H38" i="12"/>
  <c r="J37" i="12"/>
  <c r="I37" i="12"/>
  <c r="H37" i="12"/>
  <c r="J36" i="12"/>
  <c r="I36" i="12"/>
  <c r="H36" i="12"/>
  <c r="J35" i="12"/>
  <c r="I35" i="12"/>
  <c r="H35" i="12"/>
  <c r="J34" i="12"/>
  <c r="I34" i="12"/>
  <c r="H34" i="12"/>
  <c r="J33" i="12"/>
  <c r="I33" i="12"/>
  <c r="H33" i="12"/>
  <c r="J32" i="12"/>
  <c r="I32" i="12"/>
  <c r="H32" i="12"/>
  <c r="J31" i="12"/>
  <c r="I31" i="12"/>
  <c r="H31" i="12"/>
  <c r="J30" i="12"/>
  <c r="I30" i="12"/>
  <c r="H30" i="12"/>
  <c r="J29" i="12"/>
  <c r="I29" i="12"/>
  <c r="H29" i="12"/>
  <c r="J28" i="12"/>
  <c r="I28" i="12"/>
  <c r="H28" i="12"/>
  <c r="J27" i="12"/>
  <c r="I27" i="12"/>
  <c r="H27" i="12"/>
  <c r="J26" i="12"/>
  <c r="I26" i="12"/>
  <c r="H26" i="12"/>
  <c r="J25" i="12"/>
  <c r="I25" i="12"/>
  <c r="H25" i="12"/>
  <c r="J24" i="12"/>
  <c r="I24" i="12"/>
  <c r="H24" i="12"/>
  <c r="J23" i="12"/>
  <c r="I23" i="12"/>
  <c r="H23" i="12"/>
  <c r="J22" i="12"/>
  <c r="I22" i="12"/>
  <c r="H22" i="12"/>
  <c r="J21" i="12"/>
  <c r="I21" i="12"/>
  <c r="H21" i="12"/>
  <c r="J20" i="12"/>
  <c r="I20" i="12"/>
  <c r="H20" i="12"/>
  <c r="J19" i="12"/>
  <c r="I19" i="12"/>
  <c r="H19" i="12"/>
  <c r="J18" i="12"/>
  <c r="I18" i="12"/>
  <c r="H18" i="12"/>
  <c r="J17" i="12"/>
  <c r="I17" i="12"/>
  <c r="H17" i="12"/>
  <c r="J16" i="12"/>
  <c r="I16" i="12"/>
  <c r="H16" i="12"/>
  <c r="J15" i="12"/>
  <c r="I15" i="12"/>
  <c r="H15" i="12"/>
  <c r="J14" i="12"/>
  <c r="I14" i="12"/>
  <c r="H14" i="12"/>
  <c r="J13" i="12"/>
  <c r="I13" i="12"/>
  <c r="H13" i="12"/>
  <c r="J12" i="12"/>
  <c r="I12" i="12"/>
  <c r="H12" i="12"/>
  <c r="J11" i="12"/>
  <c r="I11" i="12"/>
  <c r="H11" i="12"/>
  <c r="J10" i="12"/>
  <c r="I10" i="12"/>
  <c r="H10" i="12"/>
  <c r="J9" i="12"/>
  <c r="I9" i="12"/>
  <c r="H9" i="12"/>
  <c r="J8" i="12"/>
  <c r="I8" i="12"/>
  <c r="H8" i="12"/>
  <c r="J7" i="12"/>
  <c r="I7" i="12"/>
  <c r="H7" i="12"/>
</calcChain>
</file>

<file path=xl/sharedStrings.xml><?xml version="1.0" encoding="utf-8"?>
<sst xmlns="http://schemas.openxmlformats.org/spreadsheetml/2006/main" count="219" uniqueCount="195">
  <si>
    <t>Reason 1</t>
  </si>
  <si>
    <t>Reason 2</t>
  </si>
  <si>
    <t>Reason 4</t>
  </si>
  <si>
    <t>Reason 5</t>
  </si>
  <si>
    <t>Reason 3</t>
  </si>
  <si>
    <t>Top 5 Reasons for Denial 2021</t>
  </si>
  <si>
    <t>Denied</t>
  </si>
  <si>
    <t>Approved</t>
  </si>
  <si>
    <t>Partial</t>
  </si>
  <si>
    <t># Requests Appealed</t>
  </si>
  <si>
    <t xml:space="preserve"># Appeals Upheld 
</t>
  </si>
  <si>
    <t>Total PA Requests Received</t>
  </si>
  <si>
    <t>Average Response Time (In Days)</t>
  </si>
  <si>
    <t xml:space="preserve">
</t>
  </si>
  <si>
    <t>PA Program</t>
  </si>
  <si>
    <t>Drugs in Program</t>
  </si>
  <si>
    <t>2021 Prior Authorization (PA) Statistics - Pharmacy Benefits</t>
  </si>
  <si>
    <t>Appeals Related Data*</t>
  </si>
  <si>
    <t>Posted: April 2022</t>
  </si>
  <si>
    <t># Appeals Reversed
(Inclusive of Partial Overturns)</t>
  </si>
  <si>
    <t>*Blue Cross and Blue Shield of Illinois has a reporting cycle of a calendar year from January 1st to December 31st.  Appeals outside the calendar year in review  are not included.  Note, some appeals may relate to denials reported in prior year reporting cycles.</t>
  </si>
  <si>
    <t>Clinical diagnostic criteria not met</t>
  </si>
  <si>
    <t>No history of required pre-requisite(s)</t>
  </si>
  <si>
    <t>Non-FDA approved or compendia supported diagnosis</t>
  </si>
  <si>
    <t>Inappropriate concomittant use</t>
  </si>
  <si>
    <t>No history of preferred alternative agent</t>
  </si>
  <si>
    <t>Acne Topicals (Retinoids)</t>
  </si>
  <si>
    <t>Adapalene, Aklief, Altreno, Arazlo, Atralin/tretinoin, Avita/tretinoin, Differin/adapalene, Epiduo/adapalene&amp;benzoyl peroxide, Epiduo Forte, Fabior, Retin-A/tretinoin, Retin-A Micro/tretinoin, Tazorac/tazarotene, Veltin, Ziana/clindamycin&amp;tretinoin</t>
  </si>
  <si>
    <t>Actinic Keratosis</t>
  </si>
  <si>
    <t>Diclofenac Gel: diclofenac gel
Fluorouracil Cream: Carac, Efudex/fluorouracil cream, Efudex Cream Kit, Fluoroplex, Tolak
Imiquimod Cream: Aldara, Zyclara/imiquimod
Ingenol Gel: Picato
Tirbanibulin Ointment: Klisyri</t>
  </si>
  <si>
    <t>Acute Migraine Agents</t>
  </si>
  <si>
    <t>Nurtec ODT, Reyvow, Ubrelvy</t>
  </si>
  <si>
    <t>Afrezza</t>
  </si>
  <si>
    <t>Alternative Dosage Form</t>
  </si>
  <si>
    <t>Carafate/sucralfate suspension, Carospir (spironolactone) oral suspension, Cimetidine solution, Cuvposa solution, Digoxin solution, Diphenoxylate-atropine liquid, Diuril suspension, Epaned solution, Furosemide solution, Indocin suppository, Indocin suspension, Katerzia suspension, Naprosyn/naproxen suspension, Nizatidine solution, Ozobax soltution, Qbrelis solution, Riomet/metformin suspension, Riomet ER suspension, Sotylize solution, Sprix/ketorolac nasal spray, Tiglutik suspension, Vtol (butalbital-acetaminophen-caffeine) oral solution, Welchol (colesevelam) packet for suspension</t>
  </si>
  <si>
    <t>Amifampridine</t>
  </si>
  <si>
    <t>Firdapse, Ruzurgi</t>
  </si>
  <si>
    <t>Androgens &amp; Anabolic Steroids</t>
  </si>
  <si>
    <t>Androderm, Androgel/generic testosterone,  Anadrol-50,  Aveed, Axiron/generic testosterone solution, danazol,  Depo-Testosterone, Delatestryl, Fortesta, Jatenzo, Methitest, Methyltestosterone, Natesto, Oxandrin, Striant, Testim,  Testopel, Vogelxo, Xyosted</t>
  </si>
  <si>
    <t>Antifungal Agents - Onychomycosis</t>
  </si>
  <si>
    <t>Jublia, Kerydin/tavaborole, Onmel, Penlac/ciclopirox, Sporanox</t>
  </si>
  <si>
    <t>Antifungal Agents (Cresemba, Noxafil, Tolsura, Vfend)</t>
  </si>
  <si>
    <t>Cresemba, Noxafil/posaconazole, Tolsura, Vfend/voriconazole</t>
  </si>
  <si>
    <t>Arikayce</t>
  </si>
  <si>
    <t>ATTR Amyloidosis</t>
  </si>
  <si>
    <t>Tegsedi, Vyndaqel, Vyndamax</t>
  </si>
  <si>
    <t>Bempedoic Acid</t>
  </si>
  <si>
    <t>Nexletol, Nexlizet</t>
  </si>
  <si>
    <t>Biologic Immunomodulators</t>
  </si>
  <si>
    <t>Avsola, Actemra subcutaneous, Cimzia, Cosentyx, Enbrel, Entyvio, Humira, Humira Starter Kits, Ilumya, Inflectra, Kevzara, Kineret, Olumiant, Orencia subcutaneous, Remicade, Renflexis, Rinvoq, Siliq, Simponi, Simponi ARIA, Skyrizi, Stelara, Stelara IV, Taltz, Tremfya, Xeljanz, Xeljanz XR</t>
  </si>
  <si>
    <t>Bonjesta Diclegis</t>
  </si>
  <si>
    <t>Bonjesta, Diclegis/doxylamine-pyridoxine</t>
  </si>
  <si>
    <t>Calcitonin Gene-Related Peptide (CGRP)</t>
  </si>
  <si>
    <t>Aimovig, Ajovy, Emgality, Nurtec ODT, Qulipta, Ubrelvy</t>
  </si>
  <si>
    <t>Cannabidiol</t>
  </si>
  <si>
    <t>Epidiolex</t>
  </si>
  <si>
    <t>Coagulation Factor VIIa</t>
  </si>
  <si>
    <t>NovoSeven RT, Sevenfact</t>
  </si>
  <si>
    <t>Combination NSAIDs</t>
  </si>
  <si>
    <t>Consensi, Duexis,  Vimovo/naproxen/esomeprazole, Yosprala</t>
  </si>
  <si>
    <t>Constipation Agents</t>
  </si>
  <si>
    <t>Amitiza, Lubiprostone, Motegrity, Relistor, Zelnorm</t>
  </si>
  <si>
    <t>Continuous Glucose Monitor (CGM)</t>
  </si>
  <si>
    <t>Dexcom G4 Platinum CGM System, Dexcom G5 Mobile CGM System, Dexcom G6 CGM System, Freestyle Libre, Freestyle Libre 2, Guardian Real-Time CGM System</t>
  </si>
  <si>
    <t>Corticotropin</t>
  </si>
  <si>
    <t>Acthar Gel</t>
  </si>
  <si>
    <t>Cystic Fibrosis</t>
  </si>
  <si>
    <t>Kalydeco, Orkambi, Symdeko, Trikafta</t>
  </si>
  <si>
    <t>Elagolix/ Relugolix</t>
  </si>
  <si>
    <t>Oriahnn, Orilissa</t>
  </si>
  <si>
    <t>Emflaza</t>
  </si>
  <si>
    <t>Empaveli</t>
  </si>
  <si>
    <t>Endari</t>
  </si>
  <si>
    <t>Enzyme Deficiency</t>
  </si>
  <si>
    <t>Kuvan/sapropterin, Palynziq</t>
  </si>
  <si>
    <t>Erythropoiesis Stimulating Agents (ESA)</t>
  </si>
  <si>
    <t>Aranesp, Epogen, Mircera, Procrit, Retacrit</t>
  </si>
  <si>
    <t>Fintepla</t>
  </si>
  <si>
    <t>Growth Hormones/Egrifta</t>
  </si>
  <si>
    <t>Egrifta, Genotropin, Humatrope, Norditropin Flexpro, Nutropin AQ, Omnitrope, Saizen, Serostim, Zomacton, Zorbtive</t>
  </si>
  <si>
    <t>Hemlibra</t>
  </si>
  <si>
    <t>Hemophilia Factor VIII, IX</t>
  </si>
  <si>
    <t>Advate, AlphaNine SD, Alprolix, Adynovate, Afstyla, BeneFIX, Eloctate, Esperoct, Helixate FS, Hemofil M, Idelvion, Ixinity, Jivi, Kote, Kogenate FS, Kovaltry, Monoclate-P, Mononine, NovoEight, Nuwiq, Profilnine SD, Rebinyn, Recombinate, Rixubis, Xyntha, Xyntha Solofuse</t>
  </si>
  <si>
    <t>Hepatitis C Direct Acting Antivirals</t>
  </si>
  <si>
    <t>Daklinza, Epclusa, Harvoni, Ledipasvir/Sofosbuvir, Mavyret, Olysio, Sofosbuvir/Velpatasvir, Sovaldi, Technivie, Viekira PAK, Viekira XR, Vosevi, Zepatier</t>
  </si>
  <si>
    <t>Hereditary Angioedema</t>
  </si>
  <si>
    <t>Berinert, Cinryze, Firazyr/icatibant, Haegarda, Orladeyo, Ruconest, Takhzyro</t>
  </si>
  <si>
    <t>Hetlioz</t>
  </si>
  <si>
    <t>Hetlioz, Hetlioz LQ</t>
  </si>
  <si>
    <t>Huntington's Disease - Tardive Dyskinesia</t>
  </si>
  <si>
    <t>Austedo, Ingrezza, Xenazine/tetrabenazine</t>
  </si>
  <si>
    <t>Hyperhidrosis</t>
  </si>
  <si>
    <t>Qbrexza</t>
  </si>
  <si>
    <t>HyperpolarizationActivated Cyclic Nucleo</t>
  </si>
  <si>
    <t>Corlanor</t>
  </si>
  <si>
    <t>Hypoactive Sexual Desire Disorder (HSDD)</t>
  </si>
  <si>
    <t>Addyi, Vyleesi</t>
  </si>
  <si>
    <t>Insulin Agents</t>
  </si>
  <si>
    <t>Admelog, Apidra, Humalog, Humalog Junior Kwikpen, Humalog KwikPen U200, Humalog Mix 75/25, Humalog Mix 50/50, Humulin R U-100, Humulin N, Humulin  70/30, Lyumjev, Semglee</t>
  </si>
  <si>
    <t>Insulin Pumps</t>
  </si>
  <si>
    <t>Omnipod DASH pods</t>
  </si>
  <si>
    <t>Interleukin-1 (IL-1) Inhibitors</t>
  </si>
  <si>
    <t>Arcalyst, Ilaris</t>
  </si>
  <si>
    <t>Interleukin-4 (IL-4) Inhibitors</t>
  </si>
  <si>
    <t>Dupixent</t>
  </si>
  <si>
    <t>Interleukin-5 (IL-5) Inhibitors</t>
  </si>
  <si>
    <t>Fasenra, Nucala</t>
  </si>
  <si>
    <t>Interstitial Lung Disease (ILD)</t>
  </si>
  <si>
    <t>Esbriet, Ofev</t>
  </si>
  <si>
    <t>Isturisa</t>
  </si>
  <si>
    <t>Korlym</t>
  </si>
  <si>
    <t>Lupus</t>
  </si>
  <si>
    <t>Benlysta, Lupkynis</t>
  </si>
  <si>
    <t>Metformin ER</t>
  </si>
  <si>
    <t>Fortamet/metformin extended release, Glumetza/metformin extended release</t>
  </si>
  <si>
    <t>Multiple Sclerosis</t>
  </si>
  <si>
    <t>Aubagio, Avonex, Betaseron, Bafiertam, Copaxone1, Extavia, Glatopa1, Gilenya, Kesimpta, Mavenclad, Mayzent, Plegridy, Ponvory, Rebif, Tecfidera1, Vumerity</t>
  </si>
  <si>
    <t>Multiple Sclerosis (Ampyra)</t>
  </si>
  <si>
    <t>Ampyra/dalfampridine</t>
  </si>
  <si>
    <t>Narcolepsy (Nuvigil, Provigil)</t>
  </si>
  <si>
    <t>Nuvigil, Provigil</t>
  </si>
  <si>
    <t>Neuropathy</t>
  </si>
  <si>
    <t>Lyrica CR</t>
  </si>
  <si>
    <t>Neurotrophic Keratitis</t>
  </si>
  <si>
    <t>Oxervate</t>
  </si>
  <si>
    <t>Nocturia</t>
  </si>
  <si>
    <t>Nocdurna, Noctiva</t>
  </si>
  <si>
    <t>Non-Preferred Brand Alternatives</t>
  </si>
  <si>
    <t>Akynzeo, Alocril, Altabax, Amitiza,  Bepreve, Brovana, Calcitriol, Clocortolone Pivalate, Denavir, Dificid, Dificid suspension, Dipentum, Dyrenium, Edecrin, Emsam, Emverm, Ergomar, Ertaczo, Eurax, Exelderm, Fragmin, Halog, Intrarosa, Isordil Titradose, Lacrisert, Lanoxin, Lastacaft, Lotemax, Methylphenidate chew, Migranal, Mirvaso, Naftifine, Neo-Synalar, Neupro, Nisoldipine ER, Oravig, Pradaxa, Ranexa, Rectiv, Ryclora, Santyl, Savaysa, Savella, Stalevo,  Timolol gel, Trulance, Ulesfia, Veregen, Viberzi, Zerviate</t>
  </si>
  <si>
    <t>Northera</t>
  </si>
  <si>
    <t>Ocaliva</t>
  </si>
  <si>
    <t>Ophthalmic Immunomodulators</t>
  </si>
  <si>
    <t>Cequa, Restasis, Xiidra</t>
  </si>
  <si>
    <t>Oral Tetracycline Derivatives</t>
  </si>
  <si>
    <t>Doxycycline products:  Acticlate/generic doxycycline, doxycycline monohydrate, Doryx (and generic equivalents), Doryx MPC (and generic equivalents), Doxycycline, Monodox, Oracea, Targadox, Vibramycin
Minocycline products:  Minocin, minocycline tablet, Minocycline SR (and generic equivalents), Minolira, Solodyn (and generic equivalents), Ximino
Tetracycline Agents: Seysara</t>
  </si>
  <si>
    <t>Otezla</t>
  </si>
  <si>
    <t>Oxbryta</t>
  </si>
  <si>
    <t>Oxybate</t>
  </si>
  <si>
    <t>Xyrem, Xywav</t>
  </si>
  <si>
    <t>Parathyroid Hormone Analog Osteoporosis</t>
  </si>
  <si>
    <t>Bonsity/teriparatide, Forteo, Tymlos</t>
  </si>
  <si>
    <t>Parkinsons Disease</t>
  </si>
  <si>
    <t>Gocovri, Osmolex ER</t>
  </si>
  <si>
    <t>PCSK-9</t>
  </si>
  <si>
    <t>Praluent, Repatha</t>
  </si>
  <si>
    <t>Peanut Allergy</t>
  </si>
  <si>
    <t>Palforzia</t>
  </si>
  <si>
    <t>Peginterferon</t>
  </si>
  <si>
    <t>Pegasys, PegIntron</t>
  </si>
  <si>
    <t>Polycystic Kidney Disease</t>
  </si>
  <si>
    <t>Jynarque</t>
  </si>
  <si>
    <t>Pseudobulbar Affect</t>
  </si>
  <si>
    <t>Nuedexta</t>
  </si>
  <si>
    <t>Pulmonary Arterial Hypertension (PAH)</t>
  </si>
  <si>
    <t>Adcirca/tadalafil, Adempas, Letairis/ambrisentan, Opsumit, Orenitram, Revatio, Tracleer/bosentan, Tyvaso, Uptravi, Ventavis</t>
  </si>
  <si>
    <t>Rayos</t>
  </si>
  <si>
    <t>Regranex</t>
  </si>
  <si>
    <t>Risdiplam</t>
  </si>
  <si>
    <t>Evrysdi</t>
  </si>
  <si>
    <t>Selective Serotonin Inverse Agonist SSIA</t>
  </si>
  <si>
    <t>Nuplazid</t>
  </si>
  <si>
    <t>Self-Administered Oncology</t>
  </si>
  <si>
    <t>Afinitor/everolimus, Afinitor Disperz, Alecensa, Alunbrig, Ayvakit, Balversa, Bosulif, Braftovi, Brukinsa, Cabometyx, Calquence, Caprelsa, Cometriq, Copiktra, Cotellic, Daurismo, Erivedge, Erleada, Farydak, Fotivda, Gavreto, Gilotrif, Gleevec/imatinib, Hexalen, Hycamtin, Ibrance, Iclusig, Idhifa, Imbruvica, Inlyta, Inqovi, Inrebic, Iressa, Jakafi, Kisqali, Kisqali Femara Pack, Koselugo, Lenvima, Lonsurf, Lorbrena, Lumakras, Lynparza, Lysodren, Matulane, Mekinist, Mektovi, Nerlynx, Nexavar, Ninlaro, Nubeqa, Odomzo, Onureg, Orgovyx, Pemazyme, Piqray, Pomalyst, Qinlock, Retevmo, Revlimid, Rozlytrek, Rubraca, Rydapt, Sprycel, Stivarga, Sutent, Sylatron, Tabrecta, Tafinlar, Tagrisso, Talzenna, Tarceva/erlotinib, Targretin/bexarotene, Tasigna, Tazverik, Temodar/temozolomide, Tepmetko, Thalomid, Tibsovo, Tretinoin, Truseltiq, Tukysa, Turalio, Tykerb/lapatinib, Ukoniq, Venclexta, Verzenio, Vitrakvi, Vizimpro, Votrient, Xalkori, Xeloda/capecitabine, Xopata, Xpovio, Xtandi, Yonsa, Zejula, Zelboraf, Zolinza, Zydelig, Zykadia, Zytiga/abiraterone</t>
  </si>
  <si>
    <t>Somatostatin Analogs</t>
  </si>
  <si>
    <t>Bynfezia, Mycapssa, Somavert</t>
  </si>
  <si>
    <t>Substrate Reduction Therapy</t>
  </si>
  <si>
    <t>Cerdelga, Zavesca/miglustat</t>
  </si>
  <si>
    <t>Sucraid</t>
  </si>
  <si>
    <t>Sunosi</t>
  </si>
  <si>
    <t>Supplemental Therapeutic Alternatives</t>
  </si>
  <si>
    <t>Absorica, Absorica LD, Cambia, Daraprim, Rytary</t>
  </si>
  <si>
    <t>Therapeutic Alternatives</t>
  </si>
  <si>
    <t>Adapalene, Allzital, Alphagan-P, Amrix, Aplenzin, Ativan, Auvi-Q, Azelex, Bethkis, Bupap, Cardizem CD, Chlorzoxazone/Parafon Forte, Cuprimine, Dexpak, Diflorasone/Psorcon cream, diflorasone ointment, Doral, Dutoprol, Dxevo, Epinephrine, Extina, Fenoprofen, Fexmid/cyclobenzaprine, Innopran XL, Kenalog spray, Ketoprofen ER, Levorphanol, Librax, Lorzone, Migranal, mefenamic acid, mupirocin cream, Nalfon, Naprelan, Noritate, Oxistat, Pandel, Prolate,  Reltone, Sitavig, Sorilux, Taperdex Pak, Tivorbex, TOBI/Kitabis, Vanos, Vivlodex, Wellbutrin XL, Xerese, Xolegel, ZCORT, Zegerid/omeprazole-sodium bicarbonate, Zipsor, Zorvolex, Zyflo, Zyflo CR/zileuton CR</t>
  </si>
  <si>
    <t>Thrombopoietin Receptor Agonists</t>
  </si>
  <si>
    <t>Doptelet, Mulpleta, Nplate, Promacta, Tavalisse</t>
  </si>
  <si>
    <t>Topical Doxepin</t>
  </si>
  <si>
    <t>Doxepin, Prudoxin, Zonalon cream</t>
  </si>
  <si>
    <t>Topical Lidocaine</t>
  </si>
  <si>
    <t>Lidoderm/lidocaine patch, lidocaine ointment, Pliaglis, Synera, Ztlido</t>
  </si>
  <si>
    <t>Topiramate ER</t>
  </si>
  <si>
    <t>Qudexy XR/Topiramate ER, Trokendi XR</t>
  </si>
  <si>
    <t>Urea Cycle Disorders</t>
  </si>
  <si>
    <t>Buphenyl/sodium phenylbutyrate, Ravicti</t>
  </si>
  <si>
    <t>Vascepa</t>
  </si>
  <si>
    <t>Vascepa/icosapent ethyl</t>
  </si>
  <si>
    <t>Verquvo</t>
  </si>
  <si>
    <t>Vitamin B12 Deficiency</t>
  </si>
  <si>
    <t>Nascobal</t>
  </si>
  <si>
    <t>Wakix</t>
  </si>
  <si>
    <t>Weight Loss</t>
  </si>
  <si>
    <t>Adipex-P, benzphetamine, Contrave, Diethylpropion, Lomaira, phendimetrazine, Phentermine, Qsymia, Saxenda, Wegovy, Xenical</t>
  </si>
  <si>
    <t>Xhance</t>
  </si>
  <si>
    <t>Xolair</t>
  </si>
  <si>
    <t>Zeposia</t>
  </si>
  <si>
    <t xml:space="preserve">2021 Top 5 Reasons for Denial - Pharmacy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</si>
</sst>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sz val="14"/>
      <name val="Calibri"/>
      <family val="2"/>
      <scheme val="minor"/>
    </font>
    <font>
      <i/>
      <sz val="11"/>
      <color theme="1"/>
      <name val="Calibri"/>
      <family val="2"/>
      <scheme val="minor"/>
    </font>
    <font>
      <sz val="10"/>
      <color theme="1"/>
      <name val="Arial"/>
      <family val="2"/>
    </font>
    <font>
      <i/>
      <sz val="10"/>
      <color theme="1"/>
      <name val="Arial"/>
      <family val="2"/>
    </font>
    <font>
      <b/>
      <sz val="10"/>
      <color theme="1"/>
      <name val="Arial"/>
      <family val="2"/>
    </font>
    <font>
      <i/>
      <sz val="10"/>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wrapText="1"/>
    </xf>
    <xf numFmtId="0" fontId="0" fillId="3" borderId="13" xfId="0" applyFill="1" applyBorder="1"/>
    <xf numFmtId="0" fontId="0" fillId="3" borderId="14" xfId="0" applyFill="1" applyBorder="1"/>
    <xf numFmtId="0" fontId="0" fillId="3" borderId="0" xfId="0" applyFill="1"/>
    <xf numFmtId="0" fontId="0" fillId="3" borderId="16" xfId="0" applyFill="1" applyBorder="1"/>
    <xf numFmtId="49" fontId="4" fillId="3" borderId="16" xfId="0" applyNumberFormat="1" applyFont="1" applyFill="1" applyBorder="1" applyAlignment="1">
      <alignment horizontal="right"/>
    </xf>
    <xf numFmtId="0" fontId="0" fillId="3" borderId="5" xfId="0" applyFill="1" applyBorder="1"/>
    <xf numFmtId="0" fontId="0" fillId="3" borderId="18" xfId="0" applyFill="1" applyBorder="1"/>
    <xf numFmtId="0" fontId="4" fillId="0" borderId="0" xfId="0" applyFont="1"/>
    <xf numFmtId="0" fontId="5" fillId="0" borderId="7" xfId="0" applyFont="1" applyBorder="1"/>
    <xf numFmtId="0" fontId="5" fillId="0" borderId="8" xfId="0" applyFont="1" applyBorder="1"/>
    <xf numFmtId="0" fontId="5" fillId="0" borderId="0" xfId="0" applyFont="1" applyBorder="1"/>
    <xf numFmtId="0" fontId="5" fillId="0" borderId="9" xfId="0" applyFont="1" applyBorder="1"/>
    <xf numFmtId="49" fontId="6" fillId="0" borderId="9" xfId="0" applyNumberFormat="1" applyFont="1" applyBorder="1" applyAlignment="1">
      <alignment horizontal="right"/>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0" borderId="0" xfId="0" applyFont="1" applyAlignment="1">
      <alignment vertical="center"/>
    </xf>
    <xf numFmtId="0" fontId="6" fillId="0" borderId="0" xfId="0" applyFont="1"/>
    <xf numFmtId="0" fontId="5" fillId="0" borderId="0" xfId="0" applyFont="1" applyAlignment="1">
      <alignment wrapText="1"/>
    </xf>
    <xf numFmtId="0" fontId="5" fillId="0" borderId="0" xfId="0" applyFont="1"/>
    <xf numFmtId="0" fontId="5" fillId="0" borderId="13" xfId="0" applyFont="1" applyBorder="1"/>
    <xf numFmtId="0" fontId="5" fillId="0" borderId="14" xfId="0" applyFont="1" applyBorder="1"/>
    <xf numFmtId="0" fontId="5" fillId="0" borderId="16" xfId="0" applyFont="1" applyBorder="1"/>
    <xf numFmtId="0" fontId="5" fillId="0" borderId="5" xfId="0" applyFont="1" applyBorder="1"/>
    <xf numFmtId="0" fontId="5" fillId="0" borderId="18" xfId="0" applyFont="1" applyBorder="1"/>
    <xf numFmtId="0" fontId="5" fillId="0" borderId="1" xfId="0" applyFont="1" applyBorder="1" applyAlignment="1">
      <alignment horizontal="left" vertical="center" wrapText="1"/>
    </xf>
    <xf numFmtId="0" fontId="5" fillId="0" borderId="1" xfId="0" applyFont="1" applyBorder="1" applyAlignment="1">
      <alignment vertical="center" wrapText="1"/>
    </xf>
    <xf numFmtId="1"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0" borderId="19" xfId="1" applyFont="1" applyBorder="1" applyAlignment="1">
      <alignment horizontal="center"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5" xfId="0" applyFont="1" applyBorder="1" applyAlignment="1">
      <alignment horizontal="left" vertical="center"/>
    </xf>
    <xf numFmtId="0" fontId="7"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6" xfId="1" applyFont="1" applyBorder="1" applyAlignment="1">
      <alignment horizontal="center" vertical="center" wrapText="1"/>
    </xf>
    <xf numFmtId="0" fontId="5" fillId="0" borderId="7" xfId="0" applyFont="1" applyBorder="1" applyAlignment="1"/>
    <xf numFmtId="0" fontId="2" fillId="0" borderId="4" xfId="1" applyFont="1" applyBorder="1" applyAlignment="1">
      <alignment horizontal="center" vertical="center"/>
    </xf>
    <xf numFmtId="0" fontId="5" fillId="0" borderId="0" xfId="0" applyFont="1" applyBorder="1" applyAlignment="1"/>
    <xf numFmtId="0" fontId="2"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2" fillId="0" borderId="12" xfId="1" applyFont="1" applyBorder="1" applyAlignment="1">
      <alignment horizontal="center" vertical="center" wrapText="1"/>
    </xf>
    <xf numFmtId="0" fontId="0" fillId="0" borderId="13" xfId="0" applyBorder="1"/>
    <xf numFmtId="0" fontId="2" fillId="0" borderId="15" xfId="1" applyFont="1" applyBorder="1" applyAlignment="1">
      <alignment horizontal="center" vertical="center"/>
    </xf>
    <xf numFmtId="0" fontId="0" fillId="0" borderId="0" xfId="0"/>
    <xf numFmtId="0" fontId="2" fillId="0" borderId="17" xfId="1" applyFont="1" applyBorder="1" applyAlignment="1">
      <alignment horizontal="center" vertical="center"/>
    </xf>
    <xf numFmtId="0" fontId="0" fillId="0" borderId="5" xfId="0" applyBorder="1"/>
    <xf numFmtId="0" fontId="3" fillId="0" borderId="13" xfId="0" applyFont="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cellXfs>
  <cellStyles count="2">
    <cellStyle name="Normal" xfId="0" builtinId="0"/>
    <cellStyle name="Normal 2" xfId="1" xr:uid="{6B720BE4-2BCF-4BEC-B7B8-9CA39EFBEF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161192</xdr:colOff>
      <xdr:row>0</xdr:row>
      <xdr:rowOff>151423</xdr:rowOff>
    </xdr:from>
    <xdr:to>
      <xdr:col>1</xdr:col>
      <xdr:colOff>2362444</xdr:colOff>
      <xdr:row>4</xdr:row>
      <xdr:rowOff>6402</xdr:rowOff>
    </xdr:to>
    <xdr:pic>
      <xdr:nvPicPr>
        <xdr:cNvPr id="3" name="Picture 2">
          <a:extLst>
            <a:ext uri="{FF2B5EF4-FFF2-40B4-BE49-F238E27FC236}">
              <a16:creationId xmlns:a16="http://schemas.microsoft.com/office/drawing/2014/main" id="{60A84F31-1BBB-42D0-836F-EEBFA5E631B6}"/>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a:xfrm>
          <a:off x="161192" y="151423"/>
          <a:ext cx="3358906" cy="597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44450</xdr:colOff>
      <xdr:row>1</xdr:row>
      <xdr:rowOff>19050</xdr:rowOff>
    </xdr:from>
    <xdr:to>
      <xdr:col>1</xdr:col>
      <xdr:colOff>1534502</xdr:colOff>
      <xdr:row>4</xdr:row>
      <xdr:rowOff>59645</xdr:rowOff>
    </xdr:to>
    <xdr:pic>
      <xdr:nvPicPr>
        <xdr:cNvPr id="3" name="Picture 2">
          <a:extLst>
            <a:ext uri="{FF2B5EF4-FFF2-40B4-BE49-F238E27FC236}">
              <a16:creationId xmlns:a16="http://schemas.microsoft.com/office/drawing/2014/main" id="{6529A385-17C8-4AB3-B437-4857FFD86D8A}"/>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a:xfrm>
          <a:off x="44450" y="203200"/>
          <a:ext cx="3083902" cy="59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chswfsfs100\pharmdata\DATA\SOUTHWEST%20PHARMACY\Hongyu_Ying\Regulatory\IL_HB711\report\Prime_PA_UM_2021_20220211%20FIN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quirement"/>
      <sheetName val=" PA Programs"/>
      <sheetName val="Denial Categorization"/>
      <sheetName val="Disclaimer Information"/>
      <sheetName val="PA - Service Report"/>
      <sheetName val="Top 5 Reasons for Denial"/>
      <sheetName val="Pivot Summary by Program"/>
      <sheetName val="Top 5 Denial Reasons"/>
      <sheetName val="Detail_data_case_level"/>
      <sheetName val="Pivot_appeal"/>
      <sheetName val="Appeal_data"/>
      <sheetName val="Denial Reasons from Prime"/>
    </sheetNames>
    <sheetDataSet>
      <sheetData sheetId="0"/>
      <sheetData sheetId="1"/>
      <sheetData sheetId="2"/>
      <sheetData sheetId="3"/>
      <sheetData sheetId="4"/>
      <sheetData sheetId="5"/>
      <sheetData sheetId="6"/>
      <sheetData sheetId="7"/>
      <sheetData sheetId="8"/>
      <sheetData sheetId="9"/>
      <sheetData sheetId="10">
        <row r="5">
          <cell r="A5" t="str">
            <v>Actinic Keratosis</v>
          </cell>
          <cell r="B5">
            <v>1</v>
          </cell>
          <cell r="C5">
            <v>7</v>
          </cell>
          <cell r="D5">
            <v>8</v>
          </cell>
        </row>
        <row r="6">
          <cell r="A6" t="str">
            <v>Acute Migraine Agents</v>
          </cell>
          <cell r="B6">
            <v>54</v>
          </cell>
          <cell r="C6">
            <v>168</v>
          </cell>
          <cell r="D6">
            <v>222</v>
          </cell>
        </row>
        <row r="7">
          <cell r="A7" t="str">
            <v>Afrezza</v>
          </cell>
          <cell r="C7">
            <v>3</v>
          </cell>
          <cell r="D7">
            <v>3</v>
          </cell>
        </row>
        <row r="8">
          <cell r="A8" t="str">
            <v>Alternative Dosage Form</v>
          </cell>
          <cell r="B8">
            <v>2</v>
          </cell>
          <cell r="C8">
            <v>5</v>
          </cell>
          <cell r="D8">
            <v>7</v>
          </cell>
        </row>
        <row r="9">
          <cell r="A9" t="str">
            <v>Androgens &amp; Anabolic Steroids</v>
          </cell>
          <cell r="B9">
            <v>7</v>
          </cell>
          <cell r="C9">
            <v>16</v>
          </cell>
          <cell r="D9">
            <v>23</v>
          </cell>
        </row>
        <row r="10">
          <cell r="A10" t="str">
            <v>Antifungal Agents - Onychomycosis</v>
          </cell>
          <cell r="C10">
            <v>2</v>
          </cell>
          <cell r="D10">
            <v>2</v>
          </cell>
        </row>
        <row r="11">
          <cell r="A11" t="str">
            <v>Antifungal Agents (Cresemba, Noxafil, Tolsura, Vfend)</v>
          </cell>
          <cell r="B11">
            <v>1</v>
          </cell>
          <cell r="C11">
            <v>5</v>
          </cell>
          <cell r="D11">
            <v>6</v>
          </cell>
        </row>
        <row r="12">
          <cell r="A12" t="str">
            <v>Bempedoic Acid</v>
          </cell>
          <cell r="B12">
            <v>2</v>
          </cell>
          <cell r="C12">
            <v>7</v>
          </cell>
          <cell r="D12">
            <v>9</v>
          </cell>
        </row>
        <row r="13">
          <cell r="A13" t="str">
            <v>Biologic Immunomodulators</v>
          </cell>
          <cell r="B13">
            <v>126</v>
          </cell>
          <cell r="C13">
            <v>155</v>
          </cell>
          <cell r="D13">
            <v>281</v>
          </cell>
        </row>
        <row r="14">
          <cell r="A14" t="str">
            <v>Bonjesta Diclegis</v>
          </cell>
          <cell r="B14">
            <v>1</v>
          </cell>
          <cell r="C14">
            <v>2</v>
          </cell>
          <cell r="D14">
            <v>3</v>
          </cell>
        </row>
        <row r="15">
          <cell r="A15" t="str">
            <v>Calcitonin Gene-Related Peptide (CGRP)</v>
          </cell>
          <cell r="B15">
            <v>59</v>
          </cell>
          <cell r="C15">
            <v>86</v>
          </cell>
          <cell r="D15">
            <v>145</v>
          </cell>
        </row>
        <row r="16">
          <cell r="A16" t="str">
            <v>Cannabidiol</v>
          </cell>
          <cell r="B16">
            <v>1</v>
          </cell>
          <cell r="C16">
            <v>4</v>
          </cell>
          <cell r="D16">
            <v>5</v>
          </cell>
        </row>
        <row r="17">
          <cell r="A17" t="str">
            <v>Constipation Agents</v>
          </cell>
          <cell r="B17">
            <v>17</v>
          </cell>
          <cell r="C17">
            <v>18</v>
          </cell>
          <cell r="D17">
            <v>35</v>
          </cell>
        </row>
        <row r="18">
          <cell r="A18" t="str">
            <v>Continuous Glucose Monitor (CGM)</v>
          </cell>
          <cell r="B18">
            <v>4</v>
          </cell>
          <cell r="C18">
            <v>18</v>
          </cell>
          <cell r="D18">
            <v>22</v>
          </cell>
        </row>
        <row r="19">
          <cell r="A19" t="str">
            <v>Corticotropin</v>
          </cell>
          <cell r="B19">
            <v>1</v>
          </cell>
          <cell r="C19">
            <v>11</v>
          </cell>
          <cell r="D19">
            <v>12</v>
          </cell>
        </row>
        <row r="20">
          <cell r="A20" t="str">
            <v>Cystic Fibrosis</v>
          </cell>
          <cell r="B20">
            <v>1</v>
          </cell>
          <cell r="C20">
            <v>1</v>
          </cell>
          <cell r="D20">
            <v>2</v>
          </cell>
        </row>
        <row r="21">
          <cell r="A21" t="str">
            <v>Elagolix/ Relugolix</v>
          </cell>
          <cell r="B21">
            <v>3</v>
          </cell>
          <cell r="C21">
            <v>10</v>
          </cell>
          <cell r="D21">
            <v>13</v>
          </cell>
        </row>
        <row r="22">
          <cell r="A22" t="str">
            <v>Enzyme Deficiency</v>
          </cell>
          <cell r="B22">
            <v>1</v>
          </cell>
          <cell r="D22">
            <v>1</v>
          </cell>
        </row>
        <row r="23">
          <cell r="A23" t="str">
            <v>Erythropoiesis Stimulating Agents (ESA)</v>
          </cell>
          <cell r="C23">
            <v>1</v>
          </cell>
          <cell r="D23">
            <v>1</v>
          </cell>
        </row>
        <row r="24">
          <cell r="A24" t="str">
            <v>Growth Hormones/Egrifta</v>
          </cell>
          <cell r="B24">
            <v>21</v>
          </cell>
          <cell r="C24">
            <v>52</v>
          </cell>
          <cell r="D24">
            <v>73</v>
          </cell>
        </row>
        <row r="25">
          <cell r="A25" t="str">
            <v>Hepatitis C Direct Acting Antivirals</v>
          </cell>
          <cell r="B25">
            <v>3</v>
          </cell>
          <cell r="D25">
            <v>3</v>
          </cell>
        </row>
        <row r="26">
          <cell r="A26" t="str">
            <v>Hereditary Angioedema</v>
          </cell>
          <cell r="B26">
            <v>2</v>
          </cell>
          <cell r="C26">
            <v>2</v>
          </cell>
          <cell r="D26">
            <v>4</v>
          </cell>
        </row>
        <row r="27">
          <cell r="A27" t="str">
            <v>Hetlioz</v>
          </cell>
          <cell r="C27">
            <v>1</v>
          </cell>
          <cell r="D27">
            <v>1</v>
          </cell>
        </row>
        <row r="28">
          <cell r="A28" t="str">
            <v>Huntington's Disease - Tardive Dyskinesia</v>
          </cell>
          <cell r="C28">
            <v>5</v>
          </cell>
          <cell r="D28">
            <v>5</v>
          </cell>
        </row>
        <row r="29">
          <cell r="A29" t="str">
            <v>Hyperhidrosis</v>
          </cell>
          <cell r="C29">
            <v>3</v>
          </cell>
          <cell r="D29">
            <v>3</v>
          </cell>
        </row>
        <row r="30">
          <cell r="A30" t="str">
            <v>HyperpolarizationActivated Cyclic Nucleo</v>
          </cell>
          <cell r="B30">
            <v>4</v>
          </cell>
          <cell r="C30">
            <v>2</v>
          </cell>
          <cell r="D30">
            <v>6</v>
          </cell>
        </row>
        <row r="31">
          <cell r="A31" t="str">
            <v>Insulin Pumps</v>
          </cell>
          <cell r="B31">
            <v>4</v>
          </cell>
          <cell r="C31">
            <v>4</v>
          </cell>
          <cell r="D31">
            <v>8</v>
          </cell>
        </row>
        <row r="32">
          <cell r="A32" t="str">
            <v>Interleukin-4 (IL-4) Inhibitors</v>
          </cell>
          <cell r="B32">
            <v>28</v>
          </cell>
          <cell r="C32">
            <v>123</v>
          </cell>
          <cell r="D32">
            <v>151</v>
          </cell>
        </row>
        <row r="33">
          <cell r="A33" t="str">
            <v>Interleukin-5 (IL-5) Inhibitors</v>
          </cell>
          <cell r="B33">
            <v>5</v>
          </cell>
          <cell r="C33">
            <v>8</v>
          </cell>
          <cell r="D33">
            <v>13</v>
          </cell>
        </row>
        <row r="34">
          <cell r="A34" t="str">
            <v>Interstitial Lung Disease (ILD)</v>
          </cell>
          <cell r="B34">
            <v>8</v>
          </cell>
          <cell r="C34">
            <v>1</v>
          </cell>
          <cell r="D34">
            <v>9</v>
          </cell>
        </row>
        <row r="35">
          <cell r="A35" t="str">
            <v>Korlym</v>
          </cell>
          <cell r="C35">
            <v>1</v>
          </cell>
          <cell r="D35">
            <v>1</v>
          </cell>
        </row>
        <row r="36">
          <cell r="A36" t="str">
            <v>Lupus</v>
          </cell>
          <cell r="B36">
            <v>2</v>
          </cell>
          <cell r="C36">
            <v>2</v>
          </cell>
          <cell r="D36">
            <v>4</v>
          </cell>
        </row>
        <row r="37">
          <cell r="A37" t="str">
            <v>Metformin ER</v>
          </cell>
          <cell r="B37">
            <v>1</v>
          </cell>
          <cell r="C37">
            <v>2</v>
          </cell>
          <cell r="D37">
            <v>3</v>
          </cell>
        </row>
        <row r="38">
          <cell r="A38" t="str">
            <v>Multiple Sclerosis</v>
          </cell>
          <cell r="B38">
            <v>2</v>
          </cell>
          <cell r="C38">
            <v>26</v>
          </cell>
          <cell r="D38">
            <v>28</v>
          </cell>
        </row>
        <row r="39">
          <cell r="A39" t="str">
            <v>Multiple Sclerosis (Ampyra)</v>
          </cell>
          <cell r="B39">
            <v>4</v>
          </cell>
          <cell r="C39">
            <v>8</v>
          </cell>
          <cell r="D39">
            <v>12</v>
          </cell>
        </row>
        <row r="40">
          <cell r="A40" t="str">
            <v>Neurotrophic Keratitis</v>
          </cell>
          <cell r="C40">
            <v>1</v>
          </cell>
          <cell r="D40">
            <v>1</v>
          </cell>
        </row>
        <row r="41">
          <cell r="A41" t="str">
            <v>Non-Preferred Brand Alternatives</v>
          </cell>
          <cell r="B41">
            <v>5</v>
          </cell>
          <cell r="C41">
            <v>9</v>
          </cell>
          <cell r="D41">
            <v>14</v>
          </cell>
        </row>
        <row r="42">
          <cell r="A42" t="str">
            <v>Northera</v>
          </cell>
          <cell r="C42">
            <v>1</v>
          </cell>
          <cell r="D42">
            <v>1</v>
          </cell>
        </row>
        <row r="43">
          <cell r="A43" t="str">
            <v>Ocaliva</v>
          </cell>
          <cell r="C43">
            <v>2</v>
          </cell>
          <cell r="D43">
            <v>2</v>
          </cell>
        </row>
        <row r="44">
          <cell r="A44" t="str">
            <v>Ophthalmic Immunomodulators</v>
          </cell>
          <cell r="B44">
            <v>9</v>
          </cell>
          <cell r="C44">
            <v>18</v>
          </cell>
          <cell r="D44">
            <v>27</v>
          </cell>
        </row>
        <row r="45">
          <cell r="A45" t="str">
            <v>Oral Tetracycline Derivatives</v>
          </cell>
          <cell r="C45">
            <v>3</v>
          </cell>
          <cell r="D45">
            <v>3</v>
          </cell>
        </row>
        <row r="46">
          <cell r="A46" t="str">
            <v>Otezla</v>
          </cell>
          <cell r="B46">
            <v>12</v>
          </cell>
          <cell r="C46">
            <v>35</v>
          </cell>
          <cell r="D46">
            <v>47</v>
          </cell>
        </row>
        <row r="47">
          <cell r="A47" t="str">
            <v>Oxybate</v>
          </cell>
          <cell r="B47">
            <v>4</v>
          </cell>
          <cell r="C47">
            <v>10</v>
          </cell>
          <cell r="D47">
            <v>14</v>
          </cell>
        </row>
        <row r="48">
          <cell r="A48" t="str">
            <v>Parathyroid Hormone Analog Osteoporosis</v>
          </cell>
          <cell r="B48">
            <v>2</v>
          </cell>
          <cell r="C48">
            <v>4</v>
          </cell>
          <cell r="D48">
            <v>6</v>
          </cell>
        </row>
        <row r="49">
          <cell r="A49" t="str">
            <v>PCSK-9</v>
          </cell>
          <cell r="B49">
            <v>21</v>
          </cell>
          <cell r="C49">
            <v>47</v>
          </cell>
          <cell r="D49">
            <v>68</v>
          </cell>
        </row>
        <row r="50">
          <cell r="A50" t="str">
            <v>Peanut Allergy</v>
          </cell>
          <cell r="C50">
            <v>3</v>
          </cell>
          <cell r="D50">
            <v>3</v>
          </cell>
        </row>
        <row r="51">
          <cell r="A51" t="str">
            <v>Peginterferon</v>
          </cell>
          <cell r="B51">
            <v>4</v>
          </cell>
          <cell r="C51">
            <v>7</v>
          </cell>
          <cell r="D51">
            <v>11</v>
          </cell>
        </row>
        <row r="52">
          <cell r="A52" t="str">
            <v>Pseudobulbar Affect</v>
          </cell>
          <cell r="B52">
            <v>2</v>
          </cell>
          <cell r="C52">
            <v>5</v>
          </cell>
          <cell r="D52">
            <v>7</v>
          </cell>
        </row>
        <row r="53">
          <cell r="A53" t="str">
            <v>Pulmonary Arterial Hypertension (PAH)</v>
          </cell>
          <cell r="B53">
            <v>3</v>
          </cell>
          <cell r="C53">
            <v>3</v>
          </cell>
          <cell r="D53">
            <v>6</v>
          </cell>
        </row>
        <row r="54">
          <cell r="A54" t="str">
            <v>Self-Administered Oncology</v>
          </cell>
          <cell r="B54">
            <v>4</v>
          </cell>
          <cell r="C54">
            <v>3</v>
          </cell>
          <cell r="D54">
            <v>7</v>
          </cell>
        </row>
        <row r="55">
          <cell r="A55" t="str">
            <v>Sucraid</v>
          </cell>
          <cell r="B55">
            <v>2</v>
          </cell>
          <cell r="C55">
            <v>3</v>
          </cell>
          <cell r="D55">
            <v>5</v>
          </cell>
        </row>
        <row r="56">
          <cell r="A56" t="str">
            <v>Sunosi</v>
          </cell>
          <cell r="B56">
            <v>4</v>
          </cell>
          <cell r="C56">
            <v>5</v>
          </cell>
          <cell r="D56">
            <v>9</v>
          </cell>
        </row>
        <row r="57">
          <cell r="A57" t="str">
            <v>Supplemental Therapeutic Alternatives</v>
          </cell>
          <cell r="B57">
            <v>3</v>
          </cell>
          <cell r="C57">
            <v>2</v>
          </cell>
          <cell r="D57">
            <v>5</v>
          </cell>
        </row>
        <row r="58">
          <cell r="A58" t="str">
            <v>Therapeutic Alternatives</v>
          </cell>
          <cell r="B58">
            <v>1</v>
          </cell>
          <cell r="C58">
            <v>1</v>
          </cell>
          <cell r="D58">
            <v>2</v>
          </cell>
        </row>
        <row r="59">
          <cell r="A59" t="str">
            <v>Thrombopoietin Receptor Agonists</v>
          </cell>
          <cell r="B59">
            <v>3</v>
          </cell>
          <cell r="C59">
            <v>4</v>
          </cell>
          <cell r="D59">
            <v>7</v>
          </cell>
        </row>
        <row r="60">
          <cell r="A60" t="str">
            <v>Topical Lidocaine</v>
          </cell>
          <cell r="B60">
            <v>4</v>
          </cell>
          <cell r="C60">
            <v>4</v>
          </cell>
          <cell r="D60">
            <v>8</v>
          </cell>
        </row>
        <row r="61">
          <cell r="A61" t="str">
            <v>Vascepa</v>
          </cell>
          <cell r="B61">
            <v>19</v>
          </cell>
          <cell r="C61">
            <v>48</v>
          </cell>
          <cell r="D61">
            <v>67</v>
          </cell>
        </row>
        <row r="62">
          <cell r="A62" t="str">
            <v>Weight Loss</v>
          </cell>
          <cell r="B62">
            <v>6</v>
          </cell>
          <cell r="C62">
            <v>24</v>
          </cell>
          <cell r="D62">
            <v>30</v>
          </cell>
        </row>
        <row r="63">
          <cell r="A63" t="str">
            <v>Xolair</v>
          </cell>
          <cell r="B63">
            <v>2</v>
          </cell>
          <cell r="C63">
            <v>2</v>
          </cell>
          <cell r="D63">
            <v>4</v>
          </cell>
        </row>
        <row r="64">
          <cell r="A64" t="str">
            <v>Zeposia</v>
          </cell>
          <cell r="B64">
            <v>2</v>
          </cell>
          <cell r="C64">
            <v>5</v>
          </cell>
          <cell r="D64">
            <v>7</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AFCC4-09D7-4329-9643-E9DAC692DE8E}">
  <dimension ref="A1:J103"/>
  <sheetViews>
    <sheetView showGridLines="0" tabSelected="1" zoomScaleNormal="100" workbookViewId="0">
      <selection activeCell="B108" sqref="B108"/>
    </sheetView>
  </sheetViews>
  <sheetFormatPr defaultRowHeight="15" x14ac:dyDescent="0.25"/>
  <cols>
    <col min="1" max="1" width="16.5703125" style="19" customWidth="1"/>
    <col min="2" max="2" width="61" style="20" customWidth="1"/>
    <col min="3" max="3" width="15.85546875" style="20" customWidth="1"/>
    <col min="4" max="4" width="16.5703125" style="20" customWidth="1"/>
    <col min="5" max="5" width="17.85546875" style="20" customWidth="1"/>
    <col min="6" max="6" width="25.7109375" style="20" customWidth="1"/>
    <col min="7" max="7" width="16.85546875" style="20" customWidth="1"/>
    <col min="8" max="10" width="25.7109375" style="20" customWidth="1"/>
  </cols>
  <sheetData>
    <row r="1" spans="1:10" x14ac:dyDescent="0.25">
      <c r="A1" s="40" t="s">
        <v>13</v>
      </c>
      <c r="B1" s="41"/>
      <c r="C1" s="44" t="s">
        <v>16</v>
      </c>
      <c r="D1" s="45"/>
      <c r="E1" s="45"/>
      <c r="F1" s="45"/>
      <c r="G1" s="45"/>
      <c r="H1" s="10"/>
      <c r="I1" s="10"/>
      <c r="J1" s="11"/>
    </row>
    <row r="2" spans="1:10" x14ac:dyDescent="0.25">
      <c r="A2" s="42"/>
      <c r="B2" s="43"/>
      <c r="C2" s="46"/>
      <c r="D2" s="46"/>
      <c r="E2" s="46"/>
      <c r="F2" s="46"/>
      <c r="G2" s="46"/>
      <c r="H2" s="12"/>
      <c r="I2" s="12"/>
      <c r="J2" s="13"/>
    </row>
    <row r="3" spans="1:10" x14ac:dyDescent="0.25">
      <c r="A3" s="42"/>
      <c r="B3" s="43"/>
      <c r="C3" s="46"/>
      <c r="D3" s="46"/>
      <c r="E3" s="46"/>
      <c r="F3" s="46"/>
      <c r="G3" s="46"/>
      <c r="H3" s="12"/>
      <c r="I3" s="12"/>
      <c r="J3" s="14" t="s">
        <v>18</v>
      </c>
    </row>
    <row r="4" spans="1:10" x14ac:dyDescent="0.25">
      <c r="A4" s="42"/>
      <c r="B4" s="43"/>
      <c r="C4" s="46"/>
      <c r="D4" s="46"/>
      <c r="E4" s="46"/>
      <c r="F4" s="46"/>
      <c r="G4" s="46"/>
      <c r="H4" s="12"/>
      <c r="I4" s="12"/>
      <c r="J4" s="13"/>
    </row>
    <row r="5" spans="1:10" x14ac:dyDescent="0.25">
      <c r="A5" s="42"/>
      <c r="B5" s="43"/>
      <c r="C5" s="47"/>
      <c r="D5" s="47"/>
      <c r="E5" s="47"/>
      <c r="F5" s="47"/>
      <c r="G5" s="47"/>
      <c r="H5" s="37" t="s">
        <v>17</v>
      </c>
      <c r="I5" s="38"/>
      <c r="J5" s="39"/>
    </row>
    <row r="6" spans="1:10" s="1" customFormat="1" ht="38.25" x14ac:dyDescent="0.25">
      <c r="A6" s="15" t="s">
        <v>14</v>
      </c>
      <c r="B6" s="15" t="s">
        <v>15</v>
      </c>
      <c r="C6" s="15" t="s">
        <v>11</v>
      </c>
      <c r="D6" s="15" t="s">
        <v>7</v>
      </c>
      <c r="E6" s="15" t="s">
        <v>6</v>
      </c>
      <c r="F6" s="15" t="s">
        <v>8</v>
      </c>
      <c r="G6" s="15" t="s">
        <v>12</v>
      </c>
      <c r="H6" s="15" t="s">
        <v>9</v>
      </c>
      <c r="I6" s="15" t="s">
        <v>10</v>
      </c>
      <c r="J6" s="16" t="s">
        <v>19</v>
      </c>
    </row>
    <row r="7" spans="1:10" ht="51" x14ac:dyDescent="0.25">
      <c r="A7" s="26" t="s">
        <v>26</v>
      </c>
      <c r="B7" s="26" t="s">
        <v>27</v>
      </c>
      <c r="C7" s="28">
        <v>23</v>
      </c>
      <c r="D7" s="29">
        <v>22</v>
      </c>
      <c r="E7" s="29">
        <v>1</v>
      </c>
      <c r="F7" s="29">
        <v>0</v>
      </c>
      <c r="G7" s="28">
        <v>1.9402224233913046</v>
      </c>
      <c r="H7" s="30">
        <f>IFERROR(VLOOKUP($A7, [1]Pivot_appeal!$A$5:$D$64, 4, FALSE), 0)</f>
        <v>0</v>
      </c>
      <c r="I7" s="30">
        <f>IFERROR(VLOOKUP($A7, [1]Pivot_appeal!$A$5:$D$64, 3, FALSE), 0)</f>
        <v>0</v>
      </c>
      <c r="J7" s="30">
        <f>IFERROR(VLOOKUP($A7, [1]Pivot_appeal!$A$5:$D$64, 2, FALSE), 0)</f>
        <v>0</v>
      </c>
    </row>
    <row r="8" spans="1:10" ht="76.5" x14ac:dyDescent="0.25">
      <c r="A8" s="26" t="s">
        <v>28</v>
      </c>
      <c r="B8" s="27" t="s">
        <v>29</v>
      </c>
      <c r="C8" s="28">
        <v>469</v>
      </c>
      <c r="D8" s="29">
        <v>35</v>
      </c>
      <c r="E8" s="29">
        <v>434</v>
      </c>
      <c r="F8" s="29">
        <v>0</v>
      </c>
      <c r="G8" s="28">
        <v>1.5036134310255869</v>
      </c>
      <c r="H8" s="30">
        <f>IFERROR(VLOOKUP($A8, [1]Pivot_appeal!$A$5:$D$64, 4, FALSE), 0)</f>
        <v>8</v>
      </c>
      <c r="I8" s="30">
        <f>IFERROR(VLOOKUP($A8, [1]Pivot_appeal!$A$5:$D$64, 3, FALSE), 0)</f>
        <v>7</v>
      </c>
      <c r="J8" s="30">
        <f>IFERROR(VLOOKUP($A8, [1]Pivot_appeal!$A$5:$D$64, 2, FALSE), 0)</f>
        <v>1</v>
      </c>
    </row>
    <row r="9" spans="1:10" ht="25.5" x14ac:dyDescent="0.25">
      <c r="A9" s="26" t="s">
        <v>30</v>
      </c>
      <c r="B9" s="27" t="s">
        <v>31</v>
      </c>
      <c r="C9" s="28">
        <v>4262</v>
      </c>
      <c r="D9" s="29">
        <v>2616</v>
      </c>
      <c r="E9" s="29">
        <v>1646</v>
      </c>
      <c r="F9" s="29">
        <v>0</v>
      </c>
      <c r="G9" s="28">
        <v>1.2253923942348643</v>
      </c>
      <c r="H9" s="30">
        <f>IFERROR(VLOOKUP($A9, [1]Pivot_appeal!$A$5:$D$64, 4, FALSE), 0)</f>
        <v>222</v>
      </c>
      <c r="I9" s="30">
        <f>IFERROR(VLOOKUP($A9, [1]Pivot_appeal!$A$5:$D$64, 3, FALSE), 0)</f>
        <v>168</v>
      </c>
      <c r="J9" s="30">
        <f>IFERROR(VLOOKUP($A9, [1]Pivot_appeal!$A$5:$D$64, 2, FALSE), 0)</f>
        <v>54</v>
      </c>
    </row>
    <row r="10" spans="1:10" x14ac:dyDescent="0.25">
      <c r="A10" s="26" t="s">
        <v>32</v>
      </c>
      <c r="B10" s="27" t="s">
        <v>32</v>
      </c>
      <c r="C10" s="28">
        <v>19</v>
      </c>
      <c r="D10" s="29">
        <v>16</v>
      </c>
      <c r="E10" s="29">
        <v>3</v>
      </c>
      <c r="F10" s="29">
        <v>0</v>
      </c>
      <c r="G10" s="28">
        <v>0.64149609921052642</v>
      </c>
      <c r="H10" s="30">
        <f>IFERROR(VLOOKUP($A10, [1]Pivot_appeal!$A$5:$D$64, 4, FALSE), 0)</f>
        <v>3</v>
      </c>
      <c r="I10" s="30">
        <f>IFERROR(VLOOKUP($A10, [1]Pivot_appeal!$A$5:$D$64, 3, FALSE), 0)</f>
        <v>3</v>
      </c>
      <c r="J10" s="30">
        <f>IFERROR(VLOOKUP($A10, [1]Pivot_appeal!$A$5:$D$64, 2, FALSE), 0)</f>
        <v>0</v>
      </c>
    </row>
    <row r="11" spans="1:10" ht="114.75" x14ac:dyDescent="0.25">
      <c r="A11" s="26" t="s">
        <v>33</v>
      </c>
      <c r="B11" s="27" t="s">
        <v>34</v>
      </c>
      <c r="C11" s="28">
        <v>201</v>
      </c>
      <c r="D11" s="29">
        <v>23</v>
      </c>
      <c r="E11" s="29">
        <v>178</v>
      </c>
      <c r="F11" s="29">
        <v>0</v>
      </c>
      <c r="G11" s="28">
        <v>1.3657467275970145</v>
      </c>
      <c r="H11" s="30">
        <f>IFERROR(VLOOKUP($A11, [1]Pivot_appeal!$A$5:$D$64, 4, FALSE), 0)</f>
        <v>7</v>
      </c>
      <c r="I11" s="30">
        <f>IFERROR(VLOOKUP($A11, [1]Pivot_appeal!$A$5:$D$64, 3, FALSE), 0)</f>
        <v>5</v>
      </c>
      <c r="J11" s="30">
        <f>IFERROR(VLOOKUP($A11, [1]Pivot_appeal!$A$5:$D$64, 2, FALSE), 0)</f>
        <v>2</v>
      </c>
    </row>
    <row r="12" spans="1:10" x14ac:dyDescent="0.25">
      <c r="A12" s="26" t="s">
        <v>35</v>
      </c>
      <c r="B12" s="27" t="s">
        <v>36</v>
      </c>
      <c r="C12" s="28">
        <v>1</v>
      </c>
      <c r="D12" s="29">
        <v>1</v>
      </c>
      <c r="E12" s="29"/>
      <c r="F12" s="29">
        <v>0</v>
      </c>
      <c r="G12" s="28">
        <v>1.042048611</v>
      </c>
      <c r="H12" s="30">
        <f>IFERROR(VLOOKUP($A12, [1]Pivot_appeal!$A$5:$D$64, 4, FALSE), 0)</f>
        <v>0</v>
      </c>
      <c r="I12" s="30">
        <f>IFERROR(VLOOKUP($A12, [1]Pivot_appeal!$A$5:$D$64, 3, FALSE), 0)</f>
        <v>0</v>
      </c>
      <c r="J12" s="30">
        <f>IFERROR(VLOOKUP($A12, [1]Pivot_appeal!$A$5:$D$64, 2, FALSE), 0)</f>
        <v>0</v>
      </c>
    </row>
    <row r="13" spans="1:10" ht="51" x14ac:dyDescent="0.25">
      <c r="A13" s="26" t="s">
        <v>37</v>
      </c>
      <c r="B13" s="27" t="s">
        <v>38</v>
      </c>
      <c r="C13" s="28">
        <v>1979</v>
      </c>
      <c r="D13" s="29">
        <v>1498</v>
      </c>
      <c r="E13" s="29">
        <v>481</v>
      </c>
      <c r="F13" s="29">
        <v>0</v>
      </c>
      <c r="G13" s="28">
        <v>1.2693411908533894</v>
      </c>
      <c r="H13" s="30">
        <f>IFERROR(VLOOKUP($A13, [1]Pivot_appeal!$A$5:$D$64, 4, FALSE), 0)</f>
        <v>23</v>
      </c>
      <c r="I13" s="30">
        <f>IFERROR(VLOOKUP($A13, [1]Pivot_appeal!$A$5:$D$64, 3, FALSE), 0)</f>
        <v>16</v>
      </c>
      <c r="J13" s="30">
        <f>IFERROR(VLOOKUP($A13, [1]Pivot_appeal!$A$5:$D$64, 2, FALSE), 0)</f>
        <v>7</v>
      </c>
    </row>
    <row r="14" spans="1:10" ht="25.5" x14ac:dyDescent="0.25">
      <c r="A14" s="26" t="s">
        <v>39</v>
      </c>
      <c r="B14" s="27" t="s">
        <v>40</v>
      </c>
      <c r="C14" s="28">
        <v>1172</v>
      </c>
      <c r="D14" s="29">
        <v>17</v>
      </c>
      <c r="E14" s="29">
        <v>1155</v>
      </c>
      <c r="F14" s="29">
        <v>0</v>
      </c>
      <c r="G14" s="28">
        <v>1.4049196329573379</v>
      </c>
      <c r="H14" s="30">
        <f>IFERROR(VLOOKUP($A14, [1]Pivot_appeal!$A$5:$D$64, 4, FALSE), 0)</f>
        <v>2</v>
      </c>
      <c r="I14" s="30">
        <f>IFERROR(VLOOKUP($A14, [1]Pivot_appeal!$A$5:$D$64, 3, FALSE), 0)</f>
        <v>2</v>
      </c>
      <c r="J14" s="30">
        <f>IFERROR(VLOOKUP($A14, [1]Pivot_appeal!$A$5:$D$64, 2, FALSE), 0)</f>
        <v>0</v>
      </c>
    </row>
    <row r="15" spans="1:10" ht="51" x14ac:dyDescent="0.25">
      <c r="A15" s="26" t="s">
        <v>41</v>
      </c>
      <c r="B15" s="27" t="s">
        <v>42</v>
      </c>
      <c r="C15" s="28">
        <v>214</v>
      </c>
      <c r="D15" s="29">
        <v>188</v>
      </c>
      <c r="E15" s="29">
        <v>26</v>
      </c>
      <c r="F15" s="29">
        <v>0</v>
      </c>
      <c r="G15" s="28">
        <v>0.47819704025233672</v>
      </c>
      <c r="H15" s="30">
        <f>IFERROR(VLOOKUP($A15, [1]Pivot_appeal!$A$5:$D$64, 4, FALSE), 0)</f>
        <v>6</v>
      </c>
      <c r="I15" s="30">
        <f>IFERROR(VLOOKUP($A15, [1]Pivot_appeal!$A$5:$D$64, 3, FALSE), 0)</f>
        <v>5</v>
      </c>
      <c r="J15" s="30">
        <f>IFERROR(VLOOKUP($A15, [1]Pivot_appeal!$A$5:$D$64, 2, FALSE), 0)</f>
        <v>1</v>
      </c>
    </row>
    <row r="16" spans="1:10" s="9" customFormat="1" x14ac:dyDescent="0.25">
      <c r="A16" s="26" t="s">
        <v>43</v>
      </c>
      <c r="B16" s="27" t="s">
        <v>43</v>
      </c>
      <c r="C16" s="28">
        <v>5</v>
      </c>
      <c r="D16" s="29">
        <v>5</v>
      </c>
      <c r="E16" s="29"/>
      <c r="F16" s="29">
        <v>0</v>
      </c>
      <c r="G16" s="28">
        <v>0.64267361099999998</v>
      </c>
      <c r="H16" s="30">
        <f>IFERROR(VLOOKUP($A16, [1]Pivot_appeal!$A$5:$D$64, 4, FALSE), 0)</f>
        <v>0</v>
      </c>
      <c r="I16" s="30">
        <f>IFERROR(VLOOKUP($A16, [1]Pivot_appeal!$A$5:$D$64, 3, FALSE), 0)</f>
        <v>0</v>
      </c>
      <c r="J16" s="30">
        <f>IFERROR(VLOOKUP($A16, [1]Pivot_appeal!$A$5:$D$64, 2, FALSE), 0)</f>
        <v>0</v>
      </c>
    </row>
    <row r="17" spans="1:10" x14ac:dyDescent="0.25">
      <c r="A17" s="26" t="s">
        <v>44</v>
      </c>
      <c r="B17" s="27" t="s">
        <v>45</v>
      </c>
      <c r="C17" s="28">
        <v>11</v>
      </c>
      <c r="D17" s="29">
        <v>10</v>
      </c>
      <c r="E17" s="29">
        <v>1</v>
      </c>
      <c r="F17" s="29">
        <v>0</v>
      </c>
      <c r="G17" s="28">
        <v>1.0543813050000002</v>
      </c>
      <c r="H17" s="30">
        <f>IFERROR(VLOOKUP($A17, [1]Pivot_appeal!$A$5:$D$64, 4, FALSE), 0)</f>
        <v>0</v>
      </c>
      <c r="I17" s="30">
        <f>IFERROR(VLOOKUP($A17, [1]Pivot_appeal!$A$5:$D$64, 3, FALSE), 0)</f>
        <v>0</v>
      </c>
      <c r="J17" s="30">
        <f>IFERROR(VLOOKUP($A17, [1]Pivot_appeal!$A$5:$D$64, 2, FALSE), 0)</f>
        <v>0</v>
      </c>
    </row>
    <row r="18" spans="1:10" x14ac:dyDescent="0.25">
      <c r="A18" s="26" t="s">
        <v>46</v>
      </c>
      <c r="B18" s="27" t="s">
        <v>47</v>
      </c>
      <c r="C18" s="28">
        <v>276</v>
      </c>
      <c r="D18" s="29">
        <v>137</v>
      </c>
      <c r="E18" s="29">
        <v>139</v>
      </c>
      <c r="F18" s="29">
        <v>0</v>
      </c>
      <c r="G18" s="28">
        <v>1.1969175644601446</v>
      </c>
      <c r="H18" s="30">
        <f>IFERROR(VLOOKUP($A18, [1]Pivot_appeal!$A$5:$D$64, 4, FALSE), 0)</f>
        <v>9</v>
      </c>
      <c r="I18" s="30">
        <f>IFERROR(VLOOKUP($A18, [1]Pivot_appeal!$A$5:$D$64, 3, FALSE), 0)</f>
        <v>7</v>
      </c>
      <c r="J18" s="30">
        <f>IFERROR(VLOOKUP($A18, [1]Pivot_appeal!$A$5:$D$64, 2, FALSE), 0)</f>
        <v>2</v>
      </c>
    </row>
    <row r="19" spans="1:10" ht="63.75" x14ac:dyDescent="0.25">
      <c r="A19" s="26" t="s">
        <v>48</v>
      </c>
      <c r="B19" s="27" t="s">
        <v>49</v>
      </c>
      <c r="C19" s="28">
        <v>6905</v>
      </c>
      <c r="D19" s="29">
        <v>6260</v>
      </c>
      <c r="E19" s="29">
        <v>645</v>
      </c>
      <c r="F19" s="29">
        <v>0</v>
      </c>
      <c r="G19" s="28">
        <v>1.0514107688245125</v>
      </c>
      <c r="H19" s="30">
        <f>IFERROR(VLOOKUP($A19, [1]Pivot_appeal!$A$5:$D$64, 4, FALSE), 0)</f>
        <v>281</v>
      </c>
      <c r="I19" s="30">
        <f>IFERROR(VLOOKUP($A19, [1]Pivot_appeal!$A$5:$D$64, 3, FALSE), 0)</f>
        <v>155</v>
      </c>
      <c r="J19" s="30">
        <f>IFERROR(VLOOKUP($A19, [1]Pivot_appeal!$A$5:$D$64, 2, FALSE), 0)</f>
        <v>126</v>
      </c>
    </row>
    <row r="20" spans="1:10" x14ac:dyDescent="0.25">
      <c r="A20" s="26" t="s">
        <v>50</v>
      </c>
      <c r="B20" s="27" t="s">
        <v>51</v>
      </c>
      <c r="C20" s="28">
        <v>212</v>
      </c>
      <c r="D20" s="29">
        <v>54</v>
      </c>
      <c r="E20" s="29">
        <v>158</v>
      </c>
      <c r="F20" s="29">
        <v>0</v>
      </c>
      <c r="G20" s="28">
        <v>1.2892641178726425</v>
      </c>
      <c r="H20" s="30">
        <f>IFERROR(VLOOKUP($A20, [1]Pivot_appeal!$A$5:$D$64, 4, FALSE), 0)</f>
        <v>3</v>
      </c>
      <c r="I20" s="30">
        <f>IFERROR(VLOOKUP($A20, [1]Pivot_appeal!$A$5:$D$64, 3, FALSE), 0)</f>
        <v>2</v>
      </c>
      <c r="J20" s="30">
        <f>IFERROR(VLOOKUP($A20, [1]Pivot_appeal!$A$5:$D$64, 2, FALSE), 0)</f>
        <v>1</v>
      </c>
    </row>
    <row r="21" spans="1:10" ht="38.25" x14ac:dyDescent="0.25">
      <c r="A21" s="26" t="s">
        <v>52</v>
      </c>
      <c r="B21" s="27" t="s">
        <v>53</v>
      </c>
      <c r="C21" s="28">
        <v>3873</v>
      </c>
      <c r="D21" s="29">
        <v>3121</v>
      </c>
      <c r="E21" s="29">
        <v>752</v>
      </c>
      <c r="F21" s="29">
        <v>0</v>
      </c>
      <c r="G21" s="28">
        <v>1.1820467816676121</v>
      </c>
      <c r="H21" s="30">
        <f>IFERROR(VLOOKUP($A21, [1]Pivot_appeal!$A$5:$D$64, 4, FALSE), 0)</f>
        <v>145</v>
      </c>
      <c r="I21" s="30">
        <f>IFERROR(VLOOKUP($A21, [1]Pivot_appeal!$A$5:$D$64, 3, FALSE), 0)</f>
        <v>86</v>
      </c>
      <c r="J21" s="30">
        <f>IFERROR(VLOOKUP($A21, [1]Pivot_appeal!$A$5:$D$64, 2, FALSE), 0)</f>
        <v>59</v>
      </c>
    </row>
    <row r="22" spans="1:10" x14ac:dyDescent="0.25">
      <c r="A22" s="26" t="s">
        <v>54</v>
      </c>
      <c r="B22" s="27" t="s">
        <v>55</v>
      </c>
      <c r="C22" s="28">
        <v>86</v>
      </c>
      <c r="D22" s="29">
        <v>66</v>
      </c>
      <c r="E22" s="29">
        <v>20</v>
      </c>
      <c r="F22" s="29">
        <v>0</v>
      </c>
      <c r="G22" s="28">
        <v>0.59165767883529408</v>
      </c>
      <c r="H22" s="30">
        <f>IFERROR(VLOOKUP($A22, [1]Pivot_appeal!$A$5:$D$64, 4, FALSE), 0)</f>
        <v>5</v>
      </c>
      <c r="I22" s="30">
        <f>IFERROR(VLOOKUP($A22, [1]Pivot_appeal!$A$5:$D$64, 3, FALSE), 0)</f>
        <v>4</v>
      </c>
      <c r="J22" s="30">
        <f>IFERROR(VLOOKUP($A22, [1]Pivot_appeal!$A$5:$D$64, 2, FALSE), 0)</f>
        <v>1</v>
      </c>
    </row>
    <row r="23" spans="1:10" ht="25.5" x14ac:dyDescent="0.25">
      <c r="A23" s="26" t="s">
        <v>56</v>
      </c>
      <c r="B23" s="27" t="s">
        <v>57</v>
      </c>
      <c r="C23" s="28">
        <v>1</v>
      </c>
      <c r="D23" s="29">
        <v>1</v>
      </c>
      <c r="E23" s="29"/>
      <c r="F23" s="29">
        <v>0</v>
      </c>
      <c r="G23" s="28">
        <v>2.8740277779999999</v>
      </c>
      <c r="H23" s="30">
        <f>IFERROR(VLOOKUP($A23, [1]Pivot_appeal!$A$5:$D$64, 4, FALSE), 0)</f>
        <v>0</v>
      </c>
      <c r="I23" s="30">
        <f>IFERROR(VLOOKUP($A23, [1]Pivot_appeal!$A$5:$D$64, 3, FALSE), 0)</f>
        <v>0</v>
      </c>
      <c r="J23" s="30">
        <f>IFERROR(VLOOKUP($A23, [1]Pivot_appeal!$A$5:$D$64, 2, FALSE), 0)</f>
        <v>0</v>
      </c>
    </row>
    <row r="24" spans="1:10" ht="25.5" x14ac:dyDescent="0.25">
      <c r="A24" s="26" t="s">
        <v>58</v>
      </c>
      <c r="B24" s="27" t="s">
        <v>59</v>
      </c>
      <c r="C24" s="28">
        <v>95</v>
      </c>
      <c r="D24" s="29">
        <v>9</v>
      </c>
      <c r="E24" s="29">
        <v>86</v>
      </c>
      <c r="F24" s="29">
        <v>0</v>
      </c>
      <c r="G24" s="28">
        <v>0.99736598504210472</v>
      </c>
      <c r="H24" s="30">
        <f>IFERROR(VLOOKUP($A24, [1]Pivot_appeal!$A$5:$D$64, 4, FALSE), 0)</f>
        <v>0</v>
      </c>
      <c r="I24" s="30">
        <f>IFERROR(VLOOKUP($A24, [1]Pivot_appeal!$A$5:$D$64, 3, FALSE), 0)</f>
        <v>0</v>
      </c>
      <c r="J24" s="30">
        <f>IFERROR(VLOOKUP($A24, [1]Pivot_appeal!$A$5:$D$64, 2, FALSE), 0)</f>
        <v>0</v>
      </c>
    </row>
    <row r="25" spans="1:10" ht="25.5" x14ac:dyDescent="0.25">
      <c r="A25" s="27" t="s">
        <v>60</v>
      </c>
      <c r="B25" s="27" t="s">
        <v>61</v>
      </c>
      <c r="C25" s="28">
        <v>2431</v>
      </c>
      <c r="D25" s="29">
        <v>1714</v>
      </c>
      <c r="E25" s="29">
        <v>717</v>
      </c>
      <c r="F25" s="29">
        <v>0</v>
      </c>
      <c r="G25" s="28">
        <v>1.2499000012637864</v>
      </c>
      <c r="H25" s="30">
        <f>IFERROR(VLOOKUP($A25, [1]Pivot_appeal!$A$5:$D$64, 4, FALSE), 0)</f>
        <v>35</v>
      </c>
      <c r="I25" s="30">
        <f>IFERROR(VLOOKUP($A25, [1]Pivot_appeal!$A$5:$D$64, 3, FALSE), 0)</f>
        <v>18</v>
      </c>
      <c r="J25" s="30">
        <f>IFERROR(VLOOKUP($A25, [1]Pivot_appeal!$A$5:$D$64, 2, FALSE), 0)</f>
        <v>17</v>
      </c>
    </row>
    <row r="26" spans="1:10" ht="38.25" x14ac:dyDescent="0.25">
      <c r="A26" s="26" t="s">
        <v>62</v>
      </c>
      <c r="B26" s="27" t="s">
        <v>63</v>
      </c>
      <c r="C26" s="28">
        <v>1839</v>
      </c>
      <c r="D26" s="29">
        <v>904</v>
      </c>
      <c r="E26" s="29">
        <v>935</v>
      </c>
      <c r="F26" s="29">
        <v>0</v>
      </c>
      <c r="G26" s="28">
        <v>1.150292059552229</v>
      </c>
      <c r="H26" s="30">
        <f>IFERROR(VLOOKUP($A26, [1]Pivot_appeal!$A$5:$D$64, 4, FALSE), 0)</f>
        <v>22</v>
      </c>
      <c r="I26" s="30">
        <f>IFERROR(VLOOKUP($A26, [1]Pivot_appeal!$A$5:$D$64, 3, FALSE), 0)</f>
        <v>18</v>
      </c>
      <c r="J26" s="30">
        <f>IFERROR(VLOOKUP($A26, [1]Pivot_appeal!$A$5:$D$64, 2, FALSE), 0)</f>
        <v>4</v>
      </c>
    </row>
    <row r="27" spans="1:10" x14ac:dyDescent="0.25">
      <c r="A27" s="26" t="s">
        <v>64</v>
      </c>
      <c r="B27" s="27" t="s">
        <v>65</v>
      </c>
      <c r="C27" s="28">
        <v>16</v>
      </c>
      <c r="D27" s="29">
        <v>5</v>
      </c>
      <c r="E27" s="29">
        <v>11</v>
      </c>
      <c r="F27" s="29">
        <v>0</v>
      </c>
      <c r="G27" s="28">
        <v>0.95599103281250009</v>
      </c>
      <c r="H27" s="30">
        <f>IFERROR(VLOOKUP($A27, [1]Pivot_appeal!$A$5:$D$64, 4, FALSE), 0)</f>
        <v>12</v>
      </c>
      <c r="I27" s="30">
        <f>IFERROR(VLOOKUP($A27, [1]Pivot_appeal!$A$5:$D$64, 3, FALSE), 0)</f>
        <v>11</v>
      </c>
      <c r="J27" s="30">
        <f>IFERROR(VLOOKUP($A27, [1]Pivot_appeal!$A$5:$D$64, 2, FALSE), 0)</f>
        <v>1</v>
      </c>
    </row>
    <row r="28" spans="1:10" x14ac:dyDescent="0.25">
      <c r="A28" s="26" t="s">
        <v>66</v>
      </c>
      <c r="B28" s="27" t="s">
        <v>67</v>
      </c>
      <c r="C28" s="28">
        <v>158</v>
      </c>
      <c r="D28" s="29">
        <v>155</v>
      </c>
      <c r="E28" s="29">
        <v>3</v>
      </c>
      <c r="F28" s="29">
        <v>0</v>
      </c>
      <c r="G28" s="28">
        <v>1.014384011449367</v>
      </c>
      <c r="H28" s="30">
        <f>IFERROR(VLOOKUP($A28, [1]Pivot_appeal!$A$5:$D$64, 4, FALSE), 0)</f>
        <v>2</v>
      </c>
      <c r="I28" s="30">
        <f>IFERROR(VLOOKUP($A28, [1]Pivot_appeal!$A$5:$D$64, 3, FALSE), 0)</f>
        <v>1</v>
      </c>
      <c r="J28" s="30">
        <f>IFERROR(VLOOKUP($A28, [1]Pivot_appeal!$A$5:$D$64, 2, FALSE), 0)</f>
        <v>1</v>
      </c>
    </row>
    <row r="29" spans="1:10" x14ac:dyDescent="0.25">
      <c r="A29" s="26" t="s">
        <v>68</v>
      </c>
      <c r="B29" s="27" t="s">
        <v>69</v>
      </c>
      <c r="C29" s="28">
        <v>483</v>
      </c>
      <c r="D29" s="29">
        <v>327</v>
      </c>
      <c r="E29" s="29">
        <v>156</v>
      </c>
      <c r="F29" s="29">
        <v>0</v>
      </c>
      <c r="G29" s="28">
        <v>1.1646597397821572</v>
      </c>
      <c r="H29" s="30">
        <f>IFERROR(VLOOKUP($A29, [1]Pivot_appeal!$A$5:$D$64, 4, FALSE), 0)</f>
        <v>13</v>
      </c>
      <c r="I29" s="30">
        <f>IFERROR(VLOOKUP($A29, [1]Pivot_appeal!$A$5:$D$64, 3, FALSE), 0)</f>
        <v>10</v>
      </c>
      <c r="J29" s="30">
        <f>IFERROR(VLOOKUP($A29, [1]Pivot_appeal!$A$5:$D$64, 2, FALSE), 0)</f>
        <v>3</v>
      </c>
    </row>
    <row r="30" spans="1:10" x14ac:dyDescent="0.25">
      <c r="A30" s="26" t="s">
        <v>70</v>
      </c>
      <c r="B30" s="27" t="s">
        <v>70</v>
      </c>
      <c r="C30" s="28">
        <v>5</v>
      </c>
      <c r="D30" s="29">
        <v>5</v>
      </c>
      <c r="E30" s="29"/>
      <c r="F30" s="29">
        <v>0</v>
      </c>
      <c r="G30" s="28">
        <v>0.10379862079999999</v>
      </c>
      <c r="H30" s="30">
        <f>IFERROR(VLOOKUP($A30, [1]Pivot_appeal!$A$5:$D$64, 4, FALSE), 0)</f>
        <v>0</v>
      </c>
      <c r="I30" s="30">
        <f>IFERROR(VLOOKUP($A30, [1]Pivot_appeal!$A$5:$D$64, 3, FALSE), 0)</f>
        <v>0</v>
      </c>
      <c r="J30" s="30">
        <f>IFERROR(VLOOKUP($A30, [1]Pivot_appeal!$A$5:$D$64, 2, FALSE), 0)</f>
        <v>0</v>
      </c>
    </row>
    <row r="31" spans="1:10" x14ac:dyDescent="0.25">
      <c r="A31" s="26" t="s">
        <v>71</v>
      </c>
      <c r="B31" s="27" t="s">
        <v>71</v>
      </c>
      <c r="C31" s="28">
        <v>1</v>
      </c>
      <c r="D31" s="29">
        <v>1</v>
      </c>
      <c r="E31" s="29"/>
      <c r="F31" s="29">
        <v>0</v>
      </c>
      <c r="G31" s="28">
        <v>0.1521875</v>
      </c>
      <c r="H31" s="30">
        <f>IFERROR(VLOOKUP($A31, [1]Pivot_appeal!$A$5:$D$64, 4, FALSE), 0)</f>
        <v>0</v>
      </c>
      <c r="I31" s="30">
        <f>IFERROR(VLOOKUP($A31, [1]Pivot_appeal!$A$5:$D$64, 3, FALSE), 0)</f>
        <v>0</v>
      </c>
      <c r="J31" s="30">
        <f>IFERROR(VLOOKUP($A31, [1]Pivot_appeal!$A$5:$D$64, 2, FALSE), 0)</f>
        <v>0</v>
      </c>
    </row>
    <row r="32" spans="1:10" x14ac:dyDescent="0.25">
      <c r="A32" s="26" t="s">
        <v>72</v>
      </c>
      <c r="B32" s="27" t="s">
        <v>72</v>
      </c>
      <c r="C32" s="28">
        <v>5</v>
      </c>
      <c r="D32" s="29">
        <v>3</v>
      </c>
      <c r="E32" s="29">
        <v>2</v>
      </c>
      <c r="F32" s="29">
        <v>0</v>
      </c>
      <c r="G32" s="28">
        <v>10.415502308000001</v>
      </c>
      <c r="H32" s="30">
        <f>IFERROR(VLOOKUP($A32, [1]Pivot_appeal!$A$5:$D$64, 4, FALSE), 0)</f>
        <v>0</v>
      </c>
      <c r="I32" s="30">
        <f>IFERROR(VLOOKUP($A32, [1]Pivot_appeal!$A$5:$D$64, 3, FALSE), 0)</f>
        <v>0</v>
      </c>
      <c r="J32" s="30">
        <f>IFERROR(VLOOKUP($A32, [1]Pivot_appeal!$A$5:$D$64, 2, FALSE), 0)</f>
        <v>0</v>
      </c>
    </row>
    <row r="33" spans="1:10" ht="25.5" x14ac:dyDescent="0.25">
      <c r="A33" s="26" t="s">
        <v>73</v>
      </c>
      <c r="B33" s="27" t="s">
        <v>74</v>
      </c>
      <c r="C33" s="28">
        <v>24</v>
      </c>
      <c r="D33" s="29">
        <v>21</v>
      </c>
      <c r="E33" s="29">
        <v>3</v>
      </c>
      <c r="F33" s="29">
        <v>0</v>
      </c>
      <c r="G33" s="28">
        <v>0.63305025070833332</v>
      </c>
      <c r="H33" s="30">
        <f>IFERROR(VLOOKUP($A33, [1]Pivot_appeal!$A$5:$D$64, 4, FALSE), 0)</f>
        <v>1</v>
      </c>
      <c r="I33" s="30">
        <f>IFERROR(VLOOKUP($A33, [1]Pivot_appeal!$A$5:$D$64, 3, FALSE), 0)</f>
        <v>0</v>
      </c>
      <c r="J33" s="30">
        <f>IFERROR(VLOOKUP($A33, [1]Pivot_appeal!$A$5:$D$64, 2, FALSE), 0)</f>
        <v>1</v>
      </c>
    </row>
    <row r="34" spans="1:10" ht="38.25" x14ac:dyDescent="0.25">
      <c r="A34" s="26" t="s">
        <v>75</v>
      </c>
      <c r="B34" s="27" t="s">
        <v>76</v>
      </c>
      <c r="C34" s="28">
        <v>100</v>
      </c>
      <c r="D34" s="29">
        <v>90</v>
      </c>
      <c r="E34" s="29">
        <v>10</v>
      </c>
      <c r="F34" s="29">
        <v>0</v>
      </c>
      <c r="G34" s="28">
        <v>0.76106516010999969</v>
      </c>
      <c r="H34" s="30">
        <f>IFERROR(VLOOKUP($A34, [1]Pivot_appeal!$A$5:$D$64, 4, FALSE), 0)</f>
        <v>1</v>
      </c>
      <c r="I34" s="30">
        <f>IFERROR(VLOOKUP($A34, [1]Pivot_appeal!$A$5:$D$64, 3, FALSE), 0)</f>
        <v>1</v>
      </c>
      <c r="J34" s="30">
        <f>IFERROR(VLOOKUP($A34, [1]Pivot_appeal!$A$5:$D$64, 2, FALSE), 0)</f>
        <v>0</v>
      </c>
    </row>
    <row r="35" spans="1:10" x14ac:dyDescent="0.25">
      <c r="A35" s="26" t="s">
        <v>77</v>
      </c>
      <c r="B35" s="27" t="s">
        <v>77</v>
      </c>
      <c r="C35" s="28">
        <v>4</v>
      </c>
      <c r="D35" s="29">
        <v>4</v>
      </c>
      <c r="E35" s="29"/>
      <c r="F35" s="29">
        <v>0</v>
      </c>
      <c r="G35" s="28">
        <v>0.127129623</v>
      </c>
      <c r="H35" s="30">
        <f>IFERROR(VLOOKUP($A35, [1]Pivot_appeal!$A$5:$D$64, 4, FALSE), 0)</f>
        <v>0</v>
      </c>
      <c r="I35" s="30">
        <f>IFERROR(VLOOKUP($A35, [1]Pivot_appeal!$A$5:$D$64, 3, FALSE), 0)</f>
        <v>0</v>
      </c>
      <c r="J35" s="30">
        <f>IFERROR(VLOOKUP($A35, [1]Pivot_appeal!$A$5:$D$64, 2, FALSE), 0)</f>
        <v>0</v>
      </c>
    </row>
    <row r="36" spans="1:10" ht="25.5" x14ac:dyDescent="0.25">
      <c r="A36" s="26" t="s">
        <v>78</v>
      </c>
      <c r="B36" s="27" t="s">
        <v>79</v>
      </c>
      <c r="C36" s="28">
        <v>496</v>
      </c>
      <c r="D36" s="29">
        <v>380</v>
      </c>
      <c r="E36" s="29">
        <v>116</v>
      </c>
      <c r="F36" s="29">
        <v>0</v>
      </c>
      <c r="G36" s="28">
        <v>0.98830843532862878</v>
      </c>
      <c r="H36" s="30">
        <f>IFERROR(VLOOKUP($A36, [1]Pivot_appeal!$A$5:$D$64, 4, FALSE), 0)</f>
        <v>73</v>
      </c>
      <c r="I36" s="30">
        <f>IFERROR(VLOOKUP($A36, [1]Pivot_appeal!$A$5:$D$64, 3, FALSE), 0)</f>
        <v>52</v>
      </c>
      <c r="J36" s="30">
        <f>IFERROR(VLOOKUP($A36, [1]Pivot_appeal!$A$5:$D$64, 2, FALSE), 0)</f>
        <v>21</v>
      </c>
    </row>
    <row r="37" spans="1:10" x14ac:dyDescent="0.25">
      <c r="A37" s="26" t="s">
        <v>80</v>
      </c>
      <c r="B37" s="27" t="s">
        <v>80</v>
      </c>
      <c r="C37" s="28">
        <v>17</v>
      </c>
      <c r="D37" s="29">
        <v>14</v>
      </c>
      <c r="E37" s="29">
        <v>3</v>
      </c>
      <c r="F37" s="29">
        <v>0</v>
      </c>
      <c r="G37" s="28">
        <v>0.42314950811764707</v>
      </c>
      <c r="H37" s="30">
        <f>IFERROR(VLOOKUP($A37, [1]Pivot_appeal!$A$5:$D$64, 4, FALSE), 0)</f>
        <v>0</v>
      </c>
      <c r="I37" s="30">
        <f>IFERROR(VLOOKUP($A37, [1]Pivot_appeal!$A$5:$D$64, 3, FALSE), 0)</f>
        <v>0</v>
      </c>
      <c r="J37" s="30">
        <f>IFERROR(VLOOKUP($A37, [1]Pivot_appeal!$A$5:$D$64, 2, FALSE), 0)</f>
        <v>0</v>
      </c>
    </row>
    <row r="38" spans="1:10" ht="63.75" x14ac:dyDescent="0.25">
      <c r="A38" s="26" t="s">
        <v>81</v>
      </c>
      <c r="B38" s="27" t="s">
        <v>82</v>
      </c>
      <c r="C38" s="28">
        <v>118</v>
      </c>
      <c r="D38" s="29">
        <v>114</v>
      </c>
      <c r="E38" s="29">
        <v>4</v>
      </c>
      <c r="F38" s="29">
        <v>0</v>
      </c>
      <c r="G38" s="28">
        <v>0.43868941314782606</v>
      </c>
      <c r="H38" s="30">
        <f>IFERROR(VLOOKUP($A38, [1]Pivot_appeal!$A$5:$D$64, 4, FALSE), 0)</f>
        <v>0</v>
      </c>
      <c r="I38" s="30">
        <f>IFERROR(VLOOKUP($A38, [1]Pivot_appeal!$A$5:$D$64, 3, FALSE), 0)</f>
        <v>0</v>
      </c>
      <c r="J38" s="30">
        <f>IFERROR(VLOOKUP($A38, [1]Pivot_appeal!$A$5:$D$64, 2, FALSE), 0)</f>
        <v>0</v>
      </c>
    </row>
    <row r="39" spans="1:10" ht="38.25" x14ac:dyDescent="0.25">
      <c r="A39" s="26" t="s">
        <v>83</v>
      </c>
      <c r="B39" s="27" t="s">
        <v>84</v>
      </c>
      <c r="C39" s="28">
        <v>138</v>
      </c>
      <c r="D39" s="29">
        <v>124</v>
      </c>
      <c r="E39" s="29">
        <v>14</v>
      </c>
      <c r="F39" s="29">
        <v>0</v>
      </c>
      <c r="G39" s="28">
        <v>1.3776229532681159</v>
      </c>
      <c r="H39" s="30">
        <f>IFERROR(VLOOKUP($A39, [1]Pivot_appeal!$A$5:$D$64, 4, FALSE), 0)</f>
        <v>3</v>
      </c>
      <c r="I39" s="30">
        <f>IFERROR(VLOOKUP($A39, [1]Pivot_appeal!$A$5:$D$64, 3, FALSE), 0)</f>
        <v>0</v>
      </c>
      <c r="J39" s="30">
        <f>IFERROR(VLOOKUP($A39, [1]Pivot_appeal!$A$5:$D$64, 2, FALSE), 0)</f>
        <v>3</v>
      </c>
    </row>
    <row r="40" spans="1:10" ht="25.5" x14ac:dyDescent="0.25">
      <c r="A40" s="26" t="s">
        <v>85</v>
      </c>
      <c r="B40" s="27" t="s">
        <v>86</v>
      </c>
      <c r="C40" s="28">
        <v>25</v>
      </c>
      <c r="D40" s="29">
        <v>18</v>
      </c>
      <c r="E40" s="29">
        <v>7</v>
      </c>
      <c r="F40" s="29">
        <v>0</v>
      </c>
      <c r="G40" s="28">
        <v>1.0570324065200001</v>
      </c>
      <c r="H40" s="30">
        <f>IFERROR(VLOOKUP($A40, [1]Pivot_appeal!$A$5:$D$64, 4, FALSE), 0)</f>
        <v>4</v>
      </c>
      <c r="I40" s="30">
        <f>IFERROR(VLOOKUP($A40, [1]Pivot_appeal!$A$5:$D$64, 3, FALSE), 0)</f>
        <v>2</v>
      </c>
      <c r="J40" s="30">
        <f>IFERROR(VLOOKUP($A40, [1]Pivot_appeal!$A$5:$D$64, 2, FALSE), 0)</f>
        <v>2</v>
      </c>
    </row>
    <row r="41" spans="1:10" x14ac:dyDescent="0.25">
      <c r="A41" s="26" t="s">
        <v>87</v>
      </c>
      <c r="B41" s="27" t="s">
        <v>88</v>
      </c>
      <c r="C41" s="28">
        <v>6</v>
      </c>
      <c r="D41" s="29">
        <v>1</v>
      </c>
      <c r="E41" s="29">
        <v>5</v>
      </c>
      <c r="F41" s="29">
        <v>0</v>
      </c>
      <c r="G41" s="28">
        <v>1.1616724536666665</v>
      </c>
      <c r="H41" s="30">
        <f>IFERROR(VLOOKUP($A41, [1]Pivot_appeal!$A$5:$D$64, 4, FALSE), 0)</f>
        <v>1</v>
      </c>
      <c r="I41" s="30">
        <f>IFERROR(VLOOKUP($A41, [1]Pivot_appeal!$A$5:$D$64, 3, FALSE), 0)</f>
        <v>1</v>
      </c>
      <c r="J41" s="30">
        <f>IFERROR(VLOOKUP($A41, [1]Pivot_appeal!$A$5:$D$64, 2, FALSE), 0)</f>
        <v>0</v>
      </c>
    </row>
    <row r="42" spans="1:10" ht="38.25" x14ac:dyDescent="0.25">
      <c r="A42" s="26" t="s">
        <v>89</v>
      </c>
      <c r="B42" s="27" t="s">
        <v>90</v>
      </c>
      <c r="C42" s="28">
        <v>90</v>
      </c>
      <c r="D42" s="29">
        <v>71</v>
      </c>
      <c r="E42" s="29">
        <v>19</v>
      </c>
      <c r="F42" s="29">
        <v>0</v>
      </c>
      <c r="G42" s="28">
        <v>0.79716036431111137</v>
      </c>
      <c r="H42" s="30">
        <f>IFERROR(VLOOKUP($A42, [1]Pivot_appeal!$A$5:$D$64, 4, FALSE), 0)</f>
        <v>5</v>
      </c>
      <c r="I42" s="30">
        <f>IFERROR(VLOOKUP($A42, [1]Pivot_appeal!$A$5:$D$64, 3, FALSE), 0)</f>
        <v>5</v>
      </c>
      <c r="J42" s="30">
        <f>IFERROR(VLOOKUP($A42, [1]Pivot_appeal!$A$5:$D$64, 2, FALSE), 0)</f>
        <v>0</v>
      </c>
    </row>
    <row r="43" spans="1:10" x14ac:dyDescent="0.25">
      <c r="A43" s="26" t="s">
        <v>91</v>
      </c>
      <c r="B43" s="27" t="s">
        <v>92</v>
      </c>
      <c r="C43" s="28">
        <v>166</v>
      </c>
      <c r="D43" s="29">
        <v>138</v>
      </c>
      <c r="E43" s="29">
        <v>28</v>
      </c>
      <c r="F43" s="29">
        <v>0</v>
      </c>
      <c r="G43" s="28">
        <v>1.6739446668614455</v>
      </c>
      <c r="H43" s="30">
        <f>IFERROR(VLOOKUP($A43, [1]Pivot_appeal!$A$5:$D$64, 4, FALSE), 0)</f>
        <v>3</v>
      </c>
      <c r="I43" s="30">
        <f>IFERROR(VLOOKUP($A43, [1]Pivot_appeal!$A$5:$D$64, 3, FALSE), 0)</f>
        <v>3</v>
      </c>
      <c r="J43" s="30">
        <f>IFERROR(VLOOKUP($A43, [1]Pivot_appeal!$A$5:$D$64, 2, FALSE), 0)</f>
        <v>0</v>
      </c>
    </row>
    <row r="44" spans="1:10" ht="38.25" x14ac:dyDescent="0.25">
      <c r="A44" s="26" t="s">
        <v>93</v>
      </c>
      <c r="B44" s="27" t="s">
        <v>94</v>
      </c>
      <c r="C44" s="28">
        <v>177</v>
      </c>
      <c r="D44" s="29">
        <v>158</v>
      </c>
      <c r="E44" s="29">
        <v>19</v>
      </c>
      <c r="F44" s="29">
        <v>0</v>
      </c>
      <c r="G44" s="28">
        <v>1.1188653467118648</v>
      </c>
      <c r="H44" s="30">
        <f>IFERROR(VLOOKUP($A44, [1]Pivot_appeal!$A$5:$D$64, 4, FALSE), 0)</f>
        <v>6</v>
      </c>
      <c r="I44" s="30">
        <f>IFERROR(VLOOKUP($A44, [1]Pivot_appeal!$A$5:$D$64, 3, FALSE), 0)</f>
        <v>2</v>
      </c>
      <c r="J44" s="30">
        <f>IFERROR(VLOOKUP($A44, [1]Pivot_appeal!$A$5:$D$64, 2, FALSE), 0)</f>
        <v>4</v>
      </c>
    </row>
    <row r="45" spans="1:10" ht="38.25" x14ac:dyDescent="0.25">
      <c r="A45" s="26" t="s">
        <v>95</v>
      </c>
      <c r="B45" s="27" t="s">
        <v>96</v>
      </c>
      <c r="C45" s="28">
        <v>144</v>
      </c>
      <c r="D45" s="29">
        <v>106</v>
      </c>
      <c r="E45" s="29">
        <v>38</v>
      </c>
      <c r="F45" s="29">
        <v>0</v>
      </c>
      <c r="G45" s="28">
        <v>1.5109071191180556</v>
      </c>
      <c r="H45" s="30">
        <f>IFERROR(VLOOKUP($A45, [1]Pivot_appeal!$A$5:$D$64, 4, FALSE), 0)</f>
        <v>0</v>
      </c>
      <c r="I45" s="30">
        <f>IFERROR(VLOOKUP($A45, [1]Pivot_appeal!$A$5:$D$64, 3, FALSE), 0)</f>
        <v>0</v>
      </c>
      <c r="J45" s="30">
        <f>IFERROR(VLOOKUP($A45, [1]Pivot_appeal!$A$5:$D$64, 2, FALSE), 0)</f>
        <v>0</v>
      </c>
    </row>
    <row r="46" spans="1:10" ht="38.25" x14ac:dyDescent="0.25">
      <c r="A46" s="26" t="s">
        <v>97</v>
      </c>
      <c r="B46" s="27" t="s">
        <v>98</v>
      </c>
      <c r="C46" s="28">
        <v>238</v>
      </c>
      <c r="D46" s="29">
        <v>196</v>
      </c>
      <c r="E46" s="29">
        <v>42</v>
      </c>
      <c r="F46" s="29">
        <v>0</v>
      </c>
      <c r="G46" s="28">
        <v>1.0193899777142859</v>
      </c>
      <c r="H46" s="30">
        <f>IFERROR(VLOOKUP($A46, [1]Pivot_appeal!$A$5:$D$64, 4, FALSE), 0)</f>
        <v>0</v>
      </c>
      <c r="I46" s="30">
        <f>IFERROR(VLOOKUP($A46, [1]Pivot_appeal!$A$5:$D$64, 3, FALSE), 0)</f>
        <v>0</v>
      </c>
      <c r="J46" s="30">
        <f>IFERROR(VLOOKUP($A46, [1]Pivot_appeal!$A$5:$D$64, 2, FALSE), 0)</f>
        <v>0</v>
      </c>
    </row>
    <row r="47" spans="1:10" x14ac:dyDescent="0.25">
      <c r="A47" s="26" t="s">
        <v>99</v>
      </c>
      <c r="B47" s="27" t="s">
        <v>100</v>
      </c>
      <c r="C47" s="28">
        <v>679</v>
      </c>
      <c r="D47" s="29">
        <v>622</v>
      </c>
      <c r="E47" s="29">
        <v>57</v>
      </c>
      <c r="F47" s="29">
        <v>0</v>
      </c>
      <c r="G47" s="28">
        <v>1.2630583682061851</v>
      </c>
      <c r="H47" s="30">
        <f>IFERROR(VLOOKUP($A47, [1]Pivot_appeal!$A$5:$D$64, 4, FALSE), 0)</f>
        <v>8</v>
      </c>
      <c r="I47" s="30">
        <f>IFERROR(VLOOKUP($A47, [1]Pivot_appeal!$A$5:$D$64, 3, FALSE), 0)</f>
        <v>4</v>
      </c>
      <c r="J47" s="30">
        <f>IFERROR(VLOOKUP($A47, [1]Pivot_appeal!$A$5:$D$64, 2, FALSE), 0)</f>
        <v>4</v>
      </c>
    </row>
    <row r="48" spans="1:10" ht="25.5" x14ac:dyDescent="0.25">
      <c r="A48" s="26" t="s">
        <v>101</v>
      </c>
      <c r="B48" s="27" t="s">
        <v>102</v>
      </c>
      <c r="C48" s="28">
        <v>2</v>
      </c>
      <c r="D48" s="29">
        <v>2</v>
      </c>
      <c r="E48" s="29"/>
      <c r="F48" s="29">
        <v>0</v>
      </c>
      <c r="G48" s="28">
        <v>1.2879166664999999</v>
      </c>
      <c r="H48" s="30">
        <f>IFERROR(VLOOKUP($A48, [1]Pivot_appeal!$A$5:$D$64, 4, FALSE), 0)</f>
        <v>0</v>
      </c>
      <c r="I48" s="30">
        <f>IFERROR(VLOOKUP($A48, [1]Pivot_appeal!$A$5:$D$64, 3, FALSE), 0)</f>
        <v>0</v>
      </c>
      <c r="J48" s="30">
        <f>IFERROR(VLOOKUP($A48, [1]Pivot_appeal!$A$5:$D$64, 2, FALSE), 0)</f>
        <v>0</v>
      </c>
    </row>
    <row r="49" spans="1:10" ht="25.5" x14ac:dyDescent="0.25">
      <c r="A49" s="26" t="s">
        <v>103</v>
      </c>
      <c r="B49" s="27" t="s">
        <v>104</v>
      </c>
      <c r="C49" s="28">
        <v>1762</v>
      </c>
      <c r="D49" s="29">
        <v>1468</v>
      </c>
      <c r="E49" s="29">
        <v>294</v>
      </c>
      <c r="F49" s="29">
        <v>0</v>
      </c>
      <c r="G49" s="28">
        <v>1.1963977764262195</v>
      </c>
      <c r="H49" s="30">
        <f>IFERROR(VLOOKUP($A49, [1]Pivot_appeal!$A$5:$D$64, 4, FALSE), 0)</f>
        <v>151</v>
      </c>
      <c r="I49" s="30">
        <f>IFERROR(VLOOKUP($A49, [1]Pivot_appeal!$A$5:$D$64, 3, FALSE), 0)</f>
        <v>123</v>
      </c>
      <c r="J49" s="30">
        <f>IFERROR(VLOOKUP($A49, [1]Pivot_appeal!$A$5:$D$64, 2, FALSE), 0)</f>
        <v>28</v>
      </c>
    </row>
    <row r="50" spans="1:10" ht="25.5" x14ac:dyDescent="0.25">
      <c r="A50" s="26" t="s">
        <v>105</v>
      </c>
      <c r="B50" s="27" t="s">
        <v>106</v>
      </c>
      <c r="C50" s="28">
        <v>189</v>
      </c>
      <c r="D50" s="29">
        <v>146</v>
      </c>
      <c r="E50" s="29">
        <v>43</v>
      </c>
      <c r="F50" s="29">
        <v>0</v>
      </c>
      <c r="G50" s="28">
        <v>1.0714631967446806</v>
      </c>
      <c r="H50" s="30">
        <f>IFERROR(VLOOKUP($A50, [1]Pivot_appeal!$A$5:$D$64, 4, FALSE), 0)</f>
        <v>13</v>
      </c>
      <c r="I50" s="30">
        <f>IFERROR(VLOOKUP($A50, [1]Pivot_appeal!$A$5:$D$64, 3, FALSE), 0)</f>
        <v>8</v>
      </c>
      <c r="J50" s="30">
        <f>IFERROR(VLOOKUP($A50, [1]Pivot_appeal!$A$5:$D$64, 2, FALSE), 0)</f>
        <v>5</v>
      </c>
    </row>
    <row r="51" spans="1:10" ht="25.5" x14ac:dyDescent="0.25">
      <c r="A51" s="26" t="s">
        <v>107</v>
      </c>
      <c r="B51" s="27" t="s">
        <v>108</v>
      </c>
      <c r="C51" s="28">
        <v>56</v>
      </c>
      <c r="D51" s="29">
        <v>34</v>
      </c>
      <c r="E51" s="29">
        <v>22</v>
      </c>
      <c r="F51" s="29">
        <v>0</v>
      </c>
      <c r="G51" s="28">
        <v>1.0034236488214283</v>
      </c>
      <c r="H51" s="30">
        <f>IFERROR(VLOOKUP($A51, [1]Pivot_appeal!$A$5:$D$64, 4, FALSE), 0)</f>
        <v>9</v>
      </c>
      <c r="I51" s="30">
        <f>IFERROR(VLOOKUP($A51, [1]Pivot_appeal!$A$5:$D$64, 3, FALSE), 0)</f>
        <v>1</v>
      </c>
      <c r="J51" s="30">
        <f>IFERROR(VLOOKUP($A51, [1]Pivot_appeal!$A$5:$D$64, 2, FALSE), 0)</f>
        <v>8</v>
      </c>
    </row>
    <row r="52" spans="1:10" x14ac:dyDescent="0.25">
      <c r="A52" s="26" t="s">
        <v>109</v>
      </c>
      <c r="B52" s="27" t="s">
        <v>109</v>
      </c>
      <c r="C52" s="28">
        <v>2</v>
      </c>
      <c r="D52" s="29">
        <v>2</v>
      </c>
      <c r="E52" s="29"/>
      <c r="F52" s="29">
        <v>0</v>
      </c>
      <c r="G52" s="28">
        <v>0.50868053700000004</v>
      </c>
      <c r="H52" s="30">
        <f>IFERROR(VLOOKUP($A52, [1]Pivot_appeal!$A$5:$D$64, 4, FALSE), 0)</f>
        <v>0</v>
      </c>
      <c r="I52" s="30">
        <f>IFERROR(VLOOKUP($A52, [1]Pivot_appeal!$A$5:$D$64, 3, FALSE), 0)</f>
        <v>0</v>
      </c>
      <c r="J52" s="30">
        <f>IFERROR(VLOOKUP($A52, [1]Pivot_appeal!$A$5:$D$64, 2, FALSE), 0)</f>
        <v>0</v>
      </c>
    </row>
    <row r="53" spans="1:10" x14ac:dyDescent="0.25">
      <c r="A53" s="26" t="s">
        <v>110</v>
      </c>
      <c r="B53" s="27" t="s">
        <v>110</v>
      </c>
      <c r="C53" s="28">
        <v>4</v>
      </c>
      <c r="D53" s="29">
        <v>1</v>
      </c>
      <c r="E53" s="29">
        <v>3</v>
      </c>
      <c r="F53" s="29">
        <v>0</v>
      </c>
      <c r="G53" s="28">
        <v>0.91177082775000007</v>
      </c>
      <c r="H53" s="30">
        <f>IFERROR(VLOOKUP($A53, [1]Pivot_appeal!$A$5:$D$64, 4, FALSE), 0)</f>
        <v>1</v>
      </c>
      <c r="I53" s="30">
        <f>IFERROR(VLOOKUP($A53, [1]Pivot_appeal!$A$5:$D$64, 3, FALSE), 0)</f>
        <v>1</v>
      </c>
      <c r="J53" s="30">
        <f>IFERROR(VLOOKUP($A53, [1]Pivot_appeal!$A$5:$D$64, 2, FALSE), 0)</f>
        <v>0</v>
      </c>
    </row>
    <row r="54" spans="1:10" x14ac:dyDescent="0.25">
      <c r="A54" s="26" t="s">
        <v>111</v>
      </c>
      <c r="B54" s="27" t="s">
        <v>112</v>
      </c>
      <c r="C54" s="28">
        <v>51</v>
      </c>
      <c r="D54" s="29">
        <v>44</v>
      </c>
      <c r="E54" s="29">
        <v>7</v>
      </c>
      <c r="F54" s="29">
        <v>0</v>
      </c>
      <c r="G54" s="28">
        <v>1.0405532861960787</v>
      </c>
      <c r="H54" s="30">
        <f>IFERROR(VLOOKUP($A54, [1]Pivot_appeal!$A$5:$D$64, 4, FALSE), 0)</f>
        <v>4</v>
      </c>
      <c r="I54" s="30">
        <f>IFERROR(VLOOKUP($A54, [1]Pivot_appeal!$A$5:$D$64, 3, FALSE), 0)</f>
        <v>2</v>
      </c>
      <c r="J54" s="30">
        <f>IFERROR(VLOOKUP($A54, [1]Pivot_appeal!$A$5:$D$64, 2, FALSE), 0)</f>
        <v>2</v>
      </c>
    </row>
    <row r="55" spans="1:10" ht="25.5" x14ac:dyDescent="0.25">
      <c r="A55" s="26" t="s">
        <v>113</v>
      </c>
      <c r="B55" s="27" t="s">
        <v>114</v>
      </c>
      <c r="C55" s="28">
        <v>67</v>
      </c>
      <c r="D55" s="29">
        <v>53</v>
      </c>
      <c r="E55" s="29">
        <v>14</v>
      </c>
      <c r="F55" s="29">
        <v>0</v>
      </c>
      <c r="G55" s="28">
        <v>1.184550164373134</v>
      </c>
      <c r="H55" s="30">
        <f>IFERROR(VLOOKUP($A55, [1]Pivot_appeal!$A$5:$D$64, 4, FALSE), 0)</f>
        <v>3</v>
      </c>
      <c r="I55" s="30">
        <f>IFERROR(VLOOKUP($A55, [1]Pivot_appeal!$A$5:$D$64, 3, FALSE), 0)</f>
        <v>2</v>
      </c>
      <c r="J55" s="30">
        <f>IFERROR(VLOOKUP($A55, [1]Pivot_appeal!$A$5:$D$64, 2, FALSE), 0)</f>
        <v>1</v>
      </c>
    </row>
    <row r="56" spans="1:10" ht="38.25" x14ac:dyDescent="0.25">
      <c r="A56" s="26" t="s">
        <v>115</v>
      </c>
      <c r="B56" s="27" t="s">
        <v>116</v>
      </c>
      <c r="C56" s="28">
        <v>323</v>
      </c>
      <c r="D56" s="29">
        <v>279</v>
      </c>
      <c r="E56" s="29">
        <v>44</v>
      </c>
      <c r="F56" s="29">
        <v>0</v>
      </c>
      <c r="G56" s="28">
        <v>0.91393393147678037</v>
      </c>
      <c r="H56" s="30">
        <f>IFERROR(VLOOKUP($A56, [1]Pivot_appeal!$A$5:$D$64, 4, FALSE), 0)</f>
        <v>28</v>
      </c>
      <c r="I56" s="30">
        <f>IFERROR(VLOOKUP($A56, [1]Pivot_appeal!$A$5:$D$64, 3, FALSE), 0)</f>
        <v>26</v>
      </c>
      <c r="J56" s="30">
        <f>IFERROR(VLOOKUP($A56, [1]Pivot_appeal!$A$5:$D$64, 2, FALSE), 0)</f>
        <v>2</v>
      </c>
    </row>
    <row r="57" spans="1:10" ht="25.5" x14ac:dyDescent="0.25">
      <c r="A57" s="26" t="s">
        <v>117</v>
      </c>
      <c r="B57" s="27" t="s">
        <v>118</v>
      </c>
      <c r="C57" s="28">
        <v>161</v>
      </c>
      <c r="D57" s="29">
        <v>132</v>
      </c>
      <c r="E57" s="29">
        <v>29</v>
      </c>
      <c r="F57" s="29">
        <v>0</v>
      </c>
      <c r="G57" s="28">
        <v>0.81416472283850927</v>
      </c>
      <c r="H57" s="30">
        <f>IFERROR(VLOOKUP($A57, [1]Pivot_appeal!$A$5:$D$64, 4, FALSE), 0)</f>
        <v>12</v>
      </c>
      <c r="I57" s="30">
        <f>IFERROR(VLOOKUP($A57, [1]Pivot_appeal!$A$5:$D$64, 3, FALSE), 0)</f>
        <v>8</v>
      </c>
      <c r="J57" s="30">
        <f>IFERROR(VLOOKUP($A57, [1]Pivot_appeal!$A$5:$D$64, 2, FALSE), 0)</f>
        <v>4</v>
      </c>
    </row>
    <row r="58" spans="1:10" ht="25.5" x14ac:dyDescent="0.25">
      <c r="A58" s="26" t="s">
        <v>119</v>
      </c>
      <c r="B58" s="27" t="s">
        <v>120</v>
      </c>
      <c r="C58" s="28">
        <v>16</v>
      </c>
      <c r="D58" s="29">
        <v>7</v>
      </c>
      <c r="E58" s="29">
        <v>9</v>
      </c>
      <c r="F58" s="29">
        <v>0</v>
      </c>
      <c r="G58" s="28">
        <v>1.0311660930625</v>
      </c>
      <c r="H58" s="30">
        <f>IFERROR(VLOOKUP($A58, [1]Pivot_appeal!$A$5:$D$64, 4, FALSE), 0)</f>
        <v>0</v>
      </c>
      <c r="I58" s="30">
        <f>IFERROR(VLOOKUP($A58, [1]Pivot_appeal!$A$5:$D$64, 3, FALSE), 0)</f>
        <v>0</v>
      </c>
      <c r="J58" s="30">
        <f>IFERROR(VLOOKUP($A58, [1]Pivot_appeal!$A$5:$D$64, 2, FALSE), 0)</f>
        <v>0</v>
      </c>
    </row>
    <row r="59" spans="1:10" x14ac:dyDescent="0.25">
      <c r="A59" s="26" t="s">
        <v>121</v>
      </c>
      <c r="B59" s="27" t="s">
        <v>122</v>
      </c>
      <c r="C59" s="28">
        <v>3</v>
      </c>
      <c r="D59" s="29">
        <v>1</v>
      </c>
      <c r="E59" s="29">
        <v>2</v>
      </c>
      <c r="F59" s="29">
        <v>0</v>
      </c>
      <c r="G59" s="28">
        <v>0.9879398146666668</v>
      </c>
      <c r="H59" s="30">
        <f>IFERROR(VLOOKUP($A59, [1]Pivot_appeal!$A$5:$D$64, 4, FALSE), 0)</f>
        <v>0</v>
      </c>
      <c r="I59" s="30">
        <f>IFERROR(VLOOKUP($A59, [1]Pivot_appeal!$A$5:$D$64, 3, FALSE), 0)</f>
        <v>0</v>
      </c>
      <c r="J59" s="30">
        <f>IFERROR(VLOOKUP($A59, [1]Pivot_appeal!$A$5:$D$64, 2, FALSE), 0)</f>
        <v>0</v>
      </c>
    </row>
    <row r="60" spans="1:10" ht="25.5" x14ac:dyDescent="0.25">
      <c r="A60" s="26" t="s">
        <v>123</v>
      </c>
      <c r="B60" s="27" t="s">
        <v>124</v>
      </c>
      <c r="C60" s="28">
        <v>13</v>
      </c>
      <c r="D60" s="29">
        <v>9</v>
      </c>
      <c r="E60" s="29">
        <v>4</v>
      </c>
      <c r="F60" s="29">
        <v>0</v>
      </c>
      <c r="G60" s="28">
        <v>1.2185639244615385</v>
      </c>
      <c r="H60" s="30">
        <f>IFERROR(VLOOKUP($A60, [1]Pivot_appeal!$A$5:$D$64, 4, FALSE), 0)</f>
        <v>1</v>
      </c>
      <c r="I60" s="30">
        <f>IFERROR(VLOOKUP($A60, [1]Pivot_appeal!$A$5:$D$64, 3, FALSE), 0)</f>
        <v>1</v>
      </c>
      <c r="J60" s="30">
        <f>IFERROR(VLOOKUP($A60, [1]Pivot_appeal!$A$5:$D$64, 2, FALSE), 0)</f>
        <v>0</v>
      </c>
    </row>
    <row r="61" spans="1:10" x14ac:dyDescent="0.25">
      <c r="A61" s="26" t="s">
        <v>125</v>
      </c>
      <c r="B61" s="27" t="s">
        <v>126</v>
      </c>
      <c r="C61" s="28">
        <v>3</v>
      </c>
      <c r="D61" s="29"/>
      <c r="E61" s="29">
        <v>3</v>
      </c>
      <c r="F61" s="29">
        <v>0</v>
      </c>
      <c r="G61" s="28">
        <v>2.3451581790000002</v>
      </c>
      <c r="H61" s="30">
        <f>IFERROR(VLOOKUP($A61, [1]Pivot_appeal!$A$5:$D$64, 4, FALSE), 0)</f>
        <v>0</v>
      </c>
      <c r="I61" s="30">
        <f>IFERROR(VLOOKUP($A61, [1]Pivot_appeal!$A$5:$D$64, 3, FALSE), 0)</f>
        <v>0</v>
      </c>
      <c r="J61" s="30">
        <f>IFERROR(VLOOKUP($A61, [1]Pivot_appeal!$A$5:$D$64, 2, FALSE), 0)</f>
        <v>0</v>
      </c>
    </row>
    <row r="62" spans="1:10" ht="102" x14ac:dyDescent="0.25">
      <c r="A62" s="26" t="s">
        <v>127</v>
      </c>
      <c r="B62" s="27" t="s">
        <v>128</v>
      </c>
      <c r="C62" s="28">
        <v>431</v>
      </c>
      <c r="D62" s="29">
        <v>245</v>
      </c>
      <c r="E62" s="29">
        <v>186</v>
      </c>
      <c r="F62" s="29">
        <v>0</v>
      </c>
      <c r="G62" s="28">
        <v>1.1205562528375865</v>
      </c>
      <c r="H62" s="30">
        <f>IFERROR(VLOOKUP($A62, [1]Pivot_appeal!$A$5:$D$64, 4, FALSE), 0)</f>
        <v>14</v>
      </c>
      <c r="I62" s="30">
        <f>IFERROR(VLOOKUP($A62, [1]Pivot_appeal!$A$5:$D$64, 3, FALSE), 0)</f>
        <v>9</v>
      </c>
      <c r="J62" s="30">
        <f>IFERROR(VLOOKUP($A62, [1]Pivot_appeal!$A$5:$D$64, 2, FALSE), 0)</f>
        <v>5</v>
      </c>
    </row>
    <row r="63" spans="1:10" x14ac:dyDescent="0.25">
      <c r="A63" s="26" t="s">
        <v>129</v>
      </c>
      <c r="B63" s="27" t="s">
        <v>129</v>
      </c>
      <c r="C63" s="28">
        <v>6</v>
      </c>
      <c r="D63" s="29">
        <v>4</v>
      </c>
      <c r="E63" s="29">
        <v>2</v>
      </c>
      <c r="F63" s="29">
        <v>0</v>
      </c>
      <c r="G63" s="28">
        <v>0.54103394616666667</v>
      </c>
      <c r="H63" s="30">
        <f>IFERROR(VLOOKUP($A63, [1]Pivot_appeal!$A$5:$D$64, 4, FALSE), 0)</f>
        <v>1</v>
      </c>
      <c r="I63" s="30">
        <f>IFERROR(VLOOKUP($A63, [1]Pivot_appeal!$A$5:$D$64, 3, FALSE), 0)</f>
        <v>1</v>
      </c>
      <c r="J63" s="30">
        <f>IFERROR(VLOOKUP($A63, [1]Pivot_appeal!$A$5:$D$64, 2, FALSE), 0)</f>
        <v>0</v>
      </c>
    </row>
    <row r="64" spans="1:10" x14ac:dyDescent="0.25">
      <c r="A64" s="26" t="s">
        <v>130</v>
      </c>
      <c r="B64" s="27" t="s">
        <v>130</v>
      </c>
      <c r="C64" s="28">
        <v>25</v>
      </c>
      <c r="D64" s="29">
        <v>19</v>
      </c>
      <c r="E64" s="29">
        <v>6</v>
      </c>
      <c r="F64" s="29">
        <v>0</v>
      </c>
      <c r="G64" s="28">
        <v>1.0896810144000002</v>
      </c>
      <c r="H64" s="30">
        <f>IFERROR(VLOOKUP($A64, [1]Pivot_appeal!$A$5:$D$64, 4, FALSE), 0)</f>
        <v>2</v>
      </c>
      <c r="I64" s="30">
        <f>IFERROR(VLOOKUP($A64, [1]Pivot_appeal!$A$5:$D$64, 3, FALSE), 0)</f>
        <v>2</v>
      </c>
      <c r="J64" s="30">
        <f>IFERROR(VLOOKUP($A64, [1]Pivot_appeal!$A$5:$D$64, 2, FALSE), 0)</f>
        <v>0</v>
      </c>
    </row>
    <row r="65" spans="1:10" ht="38.25" x14ac:dyDescent="0.25">
      <c r="A65" s="26" t="s">
        <v>131</v>
      </c>
      <c r="B65" s="27" t="s">
        <v>132</v>
      </c>
      <c r="C65" s="28">
        <v>1322</v>
      </c>
      <c r="D65" s="29">
        <v>1104</v>
      </c>
      <c r="E65" s="29">
        <v>218</v>
      </c>
      <c r="F65" s="29">
        <v>0</v>
      </c>
      <c r="G65" s="28">
        <v>1.3837209293345931</v>
      </c>
      <c r="H65" s="30">
        <f>IFERROR(VLOOKUP($A65, [1]Pivot_appeal!$A$5:$D$64, 4, FALSE), 0)</f>
        <v>27</v>
      </c>
      <c r="I65" s="30">
        <f>IFERROR(VLOOKUP($A65, [1]Pivot_appeal!$A$5:$D$64, 3, FALSE), 0)</f>
        <v>18</v>
      </c>
      <c r="J65" s="30">
        <f>IFERROR(VLOOKUP($A65, [1]Pivot_appeal!$A$5:$D$64, 2, FALSE), 0)</f>
        <v>9</v>
      </c>
    </row>
    <row r="66" spans="1:10" ht="127.5" x14ac:dyDescent="0.25">
      <c r="A66" s="26" t="s">
        <v>133</v>
      </c>
      <c r="B66" s="27" t="s">
        <v>134</v>
      </c>
      <c r="C66" s="28">
        <v>345</v>
      </c>
      <c r="D66" s="29">
        <v>25</v>
      </c>
      <c r="E66" s="29">
        <v>320</v>
      </c>
      <c r="F66" s="29">
        <v>0</v>
      </c>
      <c r="G66" s="28">
        <v>1.6802661370173904</v>
      </c>
      <c r="H66" s="30">
        <f>IFERROR(VLOOKUP($A66, [1]Pivot_appeal!$A$5:$D$64, 4, FALSE), 0)</f>
        <v>3</v>
      </c>
      <c r="I66" s="30">
        <f>IFERROR(VLOOKUP($A66, [1]Pivot_appeal!$A$5:$D$64, 3, FALSE), 0)</f>
        <v>3</v>
      </c>
      <c r="J66" s="30">
        <f>IFERROR(VLOOKUP($A66, [1]Pivot_appeal!$A$5:$D$64, 2, FALSE), 0)</f>
        <v>0</v>
      </c>
    </row>
    <row r="67" spans="1:10" x14ac:dyDescent="0.25">
      <c r="A67" s="26" t="s">
        <v>135</v>
      </c>
      <c r="B67" s="27" t="s">
        <v>135</v>
      </c>
      <c r="C67" s="28">
        <v>897</v>
      </c>
      <c r="D67" s="29">
        <v>792</v>
      </c>
      <c r="E67" s="29">
        <v>105</v>
      </c>
      <c r="F67" s="29">
        <v>0</v>
      </c>
      <c r="G67" s="28">
        <v>1.2112546064425875</v>
      </c>
      <c r="H67" s="30">
        <f>IFERROR(VLOOKUP($A67, [1]Pivot_appeal!$A$5:$D$64, 4, FALSE), 0)</f>
        <v>47</v>
      </c>
      <c r="I67" s="30">
        <f>IFERROR(VLOOKUP($A67, [1]Pivot_appeal!$A$5:$D$64, 3, FALSE), 0)</f>
        <v>35</v>
      </c>
      <c r="J67" s="30">
        <f>IFERROR(VLOOKUP($A67, [1]Pivot_appeal!$A$5:$D$64, 2, FALSE), 0)</f>
        <v>12</v>
      </c>
    </row>
    <row r="68" spans="1:10" x14ac:dyDescent="0.25">
      <c r="A68" s="26" t="s">
        <v>136</v>
      </c>
      <c r="B68" s="27" t="s">
        <v>136</v>
      </c>
      <c r="C68" s="28">
        <v>4</v>
      </c>
      <c r="D68" s="29">
        <v>4</v>
      </c>
      <c r="E68" s="29"/>
      <c r="F68" s="29">
        <v>0</v>
      </c>
      <c r="G68" s="28">
        <v>1.1322540462499999</v>
      </c>
      <c r="H68" s="30">
        <f>IFERROR(VLOOKUP($A68, [1]Pivot_appeal!$A$5:$D$64, 4, FALSE), 0)</f>
        <v>0</v>
      </c>
      <c r="I68" s="30">
        <f>IFERROR(VLOOKUP($A68, [1]Pivot_appeal!$A$5:$D$64, 3, FALSE), 0)</f>
        <v>0</v>
      </c>
      <c r="J68" s="30">
        <f>IFERROR(VLOOKUP($A68, [1]Pivot_appeal!$A$5:$D$64, 2, FALSE), 0)</f>
        <v>0</v>
      </c>
    </row>
    <row r="69" spans="1:10" x14ac:dyDescent="0.25">
      <c r="A69" s="26" t="s">
        <v>137</v>
      </c>
      <c r="B69" s="27" t="s">
        <v>138</v>
      </c>
      <c r="C69" s="28">
        <v>198</v>
      </c>
      <c r="D69" s="29">
        <v>161</v>
      </c>
      <c r="E69" s="29">
        <v>37</v>
      </c>
      <c r="F69" s="29">
        <v>0</v>
      </c>
      <c r="G69" s="28">
        <v>0.86260042510606061</v>
      </c>
      <c r="H69" s="30">
        <f>IFERROR(VLOOKUP($A69, [1]Pivot_appeal!$A$5:$D$64, 4, FALSE), 0)</f>
        <v>14</v>
      </c>
      <c r="I69" s="30">
        <f>IFERROR(VLOOKUP($A69, [1]Pivot_appeal!$A$5:$D$64, 3, FALSE), 0)</f>
        <v>10</v>
      </c>
      <c r="J69" s="30">
        <f>IFERROR(VLOOKUP($A69, [1]Pivot_appeal!$A$5:$D$64, 2, FALSE), 0)</f>
        <v>4</v>
      </c>
    </row>
    <row r="70" spans="1:10" ht="38.25" x14ac:dyDescent="0.25">
      <c r="A70" s="26" t="s">
        <v>139</v>
      </c>
      <c r="B70" s="27" t="s">
        <v>140</v>
      </c>
      <c r="C70" s="28">
        <v>132</v>
      </c>
      <c r="D70" s="29">
        <v>108</v>
      </c>
      <c r="E70" s="29">
        <v>24</v>
      </c>
      <c r="F70" s="29">
        <v>0</v>
      </c>
      <c r="G70" s="28">
        <v>0.87209736367424251</v>
      </c>
      <c r="H70" s="30">
        <f>IFERROR(VLOOKUP($A70, [1]Pivot_appeal!$A$5:$D$64, 4, FALSE), 0)</f>
        <v>6</v>
      </c>
      <c r="I70" s="30">
        <f>IFERROR(VLOOKUP($A70, [1]Pivot_appeal!$A$5:$D$64, 3, FALSE), 0)</f>
        <v>4</v>
      </c>
      <c r="J70" s="30">
        <f>IFERROR(VLOOKUP($A70, [1]Pivot_appeal!$A$5:$D$64, 2, FALSE), 0)</f>
        <v>2</v>
      </c>
    </row>
    <row r="71" spans="1:10" ht="25.5" x14ac:dyDescent="0.25">
      <c r="A71" s="26" t="s">
        <v>141</v>
      </c>
      <c r="B71" s="27" t="s">
        <v>142</v>
      </c>
      <c r="C71" s="28">
        <v>7</v>
      </c>
      <c r="D71" s="29">
        <v>6</v>
      </c>
      <c r="E71" s="29">
        <v>1</v>
      </c>
      <c r="F71" s="29">
        <v>0</v>
      </c>
      <c r="G71" s="28">
        <v>0.18990078885714287</v>
      </c>
      <c r="H71" s="30">
        <f>IFERROR(VLOOKUP($A71, [1]Pivot_appeal!$A$5:$D$64, 4, FALSE), 0)</f>
        <v>0</v>
      </c>
      <c r="I71" s="30">
        <f>IFERROR(VLOOKUP($A71, [1]Pivot_appeal!$A$5:$D$64, 3, FALSE), 0)</f>
        <v>0</v>
      </c>
      <c r="J71" s="30">
        <f>IFERROR(VLOOKUP($A71, [1]Pivot_appeal!$A$5:$D$64, 2, FALSE), 0)</f>
        <v>0</v>
      </c>
    </row>
    <row r="72" spans="1:10" x14ac:dyDescent="0.25">
      <c r="A72" s="26" t="s">
        <v>143</v>
      </c>
      <c r="B72" s="27" t="s">
        <v>144</v>
      </c>
      <c r="C72" s="28">
        <v>1207</v>
      </c>
      <c r="D72" s="29">
        <v>986</v>
      </c>
      <c r="E72" s="29">
        <v>221</v>
      </c>
      <c r="F72" s="29">
        <v>0</v>
      </c>
      <c r="G72" s="28">
        <v>1.1397315506434469</v>
      </c>
      <c r="H72" s="30">
        <f>IFERROR(VLOOKUP($A72, [1]Pivot_appeal!$A$5:$D$64, 4, FALSE), 0)</f>
        <v>68</v>
      </c>
      <c r="I72" s="30">
        <f>IFERROR(VLOOKUP($A72, [1]Pivot_appeal!$A$5:$D$64, 3, FALSE), 0)</f>
        <v>47</v>
      </c>
      <c r="J72" s="30">
        <f>IFERROR(VLOOKUP($A72, [1]Pivot_appeal!$A$5:$D$64, 2, FALSE), 0)</f>
        <v>21</v>
      </c>
    </row>
    <row r="73" spans="1:10" x14ac:dyDescent="0.25">
      <c r="A73" s="26" t="s">
        <v>145</v>
      </c>
      <c r="B73" s="27" t="s">
        <v>146</v>
      </c>
      <c r="C73" s="28">
        <v>22</v>
      </c>
      <c r="D73" s="29">
        <v>17</v>
      </c>
      <c r="E73" s="29">
        <v>5</v>
      </c>
      <c r="F73" s="29">
        <v>0</v>
      </c>
      <c r="G73" s="28">
        <v>1.8426162669090906</v>
      </c>
      <c r="H73" s="30">
        <f>IFERROR(VLOOKUP($A73, [1]Pivot_appeal!$A$5:$D$64, 4, FALSE), 0)</f>
        <v>3</v>
      </c>
      <c r="I73" s="30">
        <f>IFERROR(VLOOKUP($A73, [1]Pivot_appeal!$A$5:$D$64, 3, FALSE), 0)</f>
        <v>3</v>
      </c>
      <c r="J73" s="30">
        <f>IFERROR(VLOOKUP($A73, [1]Pivot_appeal!$A$5:$D$64, 2, FALSE), 0)</f>
        <v>0</v>
      </c>
    </row>
    <row r="74" spans="1:10" x14ac:dyDescent="0.25">
      <c r="A74" s="26" t="s">
        <v>147</v>
      </c>
      <c r="B74" s="27" t="s">
        <v>148</v>
      </c>
      <c r="C74" s="28">
        <v>14</v>
      </c>
      <c r="D74" s="29">
        <v>4</v>
      </c>
      <c r="E74" s="29">
        <v>10</v>
      </c>
      <c r="F74" s="29">
        <v>0</v>
      </c>
      <c r="G74" s="28">
        <v>0.59107638446153843</v>
      </c>
      <c r="H74" s="30">
        <f>IFERROR(VLOOKUP($A74, [1]Pivot_appeal!$A$5:$D$64, 4, FALSE), 0)</f>
        <v>11</v>
      </c>
      <c r="I74" s="30">
        <f>IFERROR(VLOOKUP($A74, [1]Pivot_appeal!$A$5:$D$64, 3, FALSE), 0)</f>
        <v>7</v>
      </c>
      <c r="J74" s="30">
        <f>IFERROR(VLOOKUP($A74, [1]Pivot_appeal!$A$5:$D$64, 2, FALSE), 0)</f>
        <v>4</v>
      </c>
    </row>
    <row r="75" spans="1:10" ht="25.5" x14ac:dyDescent="0.25">
      <c r="A75" s="26" t="s">
        <v>149</v>
      </c>
      <c r="B75" s="27" t="s">
        <v>150</v>
      </c>
      <c r="C75" s="28">
        <v>41</v>
      </c>
      <c r="D75" s="29">
        <v>36</v>
      </c>
      <c r="E75" s="29">
        <v>5</v>
      </c>
      <c r="F75" s="29">
        <v>0</v>
      </c>
      <c r="G75" s="28">
        <v>0.8813087144878049</v>
      </c>
      <c r="H75" s="30">
        <f>IFERROR(VLOOKUP($A75, [1]Pivot_appeal!$A$5:$D$64, 4, FALSE), 0)</f>
        <v>0</v>
      </c>
      <c r="I75" s="30">
        <f>IFERROR(VLOOKUP($A75, [1]Pivot_appeal!$A$5:$D$64, 3, FALSE), 0)</f>
        <v>0</v>
      </c>
      <c r="J75" s="30">
        <f>IFERROR(VLOOKUP($A75, [1]Pivot_appeal!$A$5:$D$64, 2, FALSE), 0)</f>
        <v>0</v>
      </c>
    </row>
    <row r="76" spans="1:10" ht="25.5" x14ac:dyDescent="0.25">
      <c r="A76" s="26" t="s">
        <v>151</v>
      </c>
      <c r="B76" s="27" t="s">
        <v>152</v>
      </c>
      <c r="C76" s="28">
        <v>29</v>
      </c>
      <c r="D76" s="29">
        <v>17</v>
      </c>
      <c r="E76" s="29">
        <v>12</v>
      </c>
      <c r="F76" s="29">
        <v>0</v>
      </c>
      <c r="G76" s="28">
        <v>1.0486705787241379</v>
      </c>
      <c r="H76" s="30">
        <f>IFERROR(VLOOKUP($A76, [1]Pivot_appeal!$A$5:$D$64, 4, FALSE), 0)</f>
        <v>7</v>
      </c>
      <c r="I76" s="30">
        <f>IFERROR(VLOOKUP($A76, [1]Pivot_appeal!$A$5:$D$64, 3, FALSE), 0)</f>
        <v>5</v>
      </c>
      <c r="J76" s="30">
        <f>IFERROR(VLOOKUP($A76, [1]Pivot_appeal!$A$5:$D$64, 2, FALSE), 0)</f>
        <v>2</v>
      </c>
    </row>
    <row r="77" spans="1:10" ht="38.25" x14ac:dyDescent="0.25">
      <c r="A77" s="26" t="s">
        <v>153</v>
      </c>
      <c r="B77" s="27" t="s">
        <v>154</v>
      </c>
      <c r="C77" s="28">
        <v>155</v>
      </c>
      <c r="D77" s="29">
        <v>112</v>
      </c>
      <c r="E77" s="29">
        <v>43</v>
      </c>
      <c r="F77" s="29">
        <v>0</v>
      </c>
      <c r="G77" s="28">
        <v>0.67665158079354859</v>
      </c>
      <c r="H77" s="30">
        <f>IFERROR(VLOOKUP($A77, [1]Pivot_appeal!$A$5:$D$64, 4, FALSE), 0)</f>
        <v>6</v>
      </c>
      <c r="I77" s="30">
        <f>IFERROR(VLOOKUP($A77, [1]Pivot_appeal!$A$5:$D$64, 3, FALSE), 0)</f>
        <v>3</v>
      </c>
      <c r="J77" s="30">
        <f>IFERROR(VLOOKUP($A77, [1]Pivot_appeal!$A$5:$D$64, 2, FALSE), 0)</f>
        <v>3</v>
      </c>
    </row>
    <row r="78" spans="1:10" x14ac:dyDescent="0.25">
      <c r="A78" s="26" t="s">
        <v>155</v>
      </c>
      <c r="B78" s="27" t="s">
        <v>155</v>
      </c>
      <c r="C78" s="28">
        <v>12</v>
      </c>
      <c r="D78" s="29">
        <v>8</v>
      </c>
      <c r="E78" s="29">
        <v>4</v>
      </c>
      <c r="F78" s="29">
        <v>0</v>
      </c>
      <c r="G78" s="28">
        <v>0.98497878183333343</v>
      </c>
      <c r="H78" s="30">
        <f>IFERROR(VLOOKUP($A78, [1]Pivot_appeal!$A$5:$D$64, 4, FALSE), 0)</f>
        <v>0</v>
      </c>
      <c r="I78" s="30">
        <f>IFERROR(VLOOKUP($A78, [1]Pivot_appeal!$A$5:$D$64, 3, FALSE), 0)</f>
        <v>0</v>
      </c>
      <c r="J78" s="30">
        <f>IFERROR(VLOOKUP($A78, [1]Pivot_appeal!$A$5:$D$64, 2, FALSE), 0)</f>
        <v>0</v>
      </c>
    </row>
    <row r="79" spans="1:10" x14ac:dyDescent="0.25">
      <c r="A79" s="26" t="s">
        <v>156</v>
      </c>
      <c r="B79" s="27" t="s">
        <v>156</v>
      </c>
      <c r="C79" s="28">
        <v>7</v>
      </c>
      <c r="D79" s="29">
        <v>5</v>
      </c>
      <c r="E79" s="29">
        <v>2</v>
      </c>
      <c r="F79" s="29">
        <v>0</v>
      </c>
      <c r="G79" s="28">
        <v>0.9886623731428571</v>
      </c>
      <c r="H79" s="30">
        <f>IFERROR(VLOOKUP($A79, [1]Pivot_appeal!$A$5:$D$64, 4, FALSE), 0)</f>
        <v>0</v>
      </c>
      <c r="I79" s="30">
        <f>IFERROR(VLOOKUP($A79, [1]Pivot_appeal!$A$5:$D$64, 3, FALSE), 0)</f>
        <v>0</v>
      </c>
      <c r="J79" s="30">
        <f>IFERROR(VLOOKUP($A79, [1]Pivot_appeal!$A$5:$D$64, 2, FALSE), 0)</f>
        <v>0</v>
      </c>
    </row>
    <row r="80" spans="1:10" x14ac:dyDescent="0.25">
      <c r="A80" s="26" t="s">
        <v>157</v>
      </c>
      <c r="B80" s="27" t="s">
        <v>158</v>
      </c>
      <c r="C80" s="28">
        <v>13</v>
      </c>
      <c r="D80" s="29">
        <v>13</v>
      </c>
      <c r="E80" s="29"/>
      <c r="F80" s="29">
        <v>0</v>
      </c>
      <c r="G80" s="28">
        <v>1.0920762107692306</v>
      </c>
      <c r="H80" s="30">
        <f>IFERROR(VLOOKUP($A80, [1]Pivot_appeal!$A$5:$D$64, 4, FALSE), 0)</f>
        <v>0</v>
      </c>
      <c r="I80" s="30">
        <f>IFERROR(VLOOKUP($A80, [1]Pivot_appeal!$A$5:$D$64, 3, FALSE), 0)</f>
        <v>0</v>
      </c>
      <c r="J80" s="30">
        <f>IFERROR(VLOOKUP($A80, [1]Pivot_appeal!$A$5:$D$64, 2, FALSE), 0)</f>
        <v>0</v>
      </c>
    </row>
    <row r="81" spans="1:10" ht="38.25" x14ac:dyDescent="0.25">
      <c r="A81" s="26" t="s">
        <v>159</v>
      </c>
      <c r="B81" s="27" t="s">
        <v>160</v>
      </c>
      <c r="C81" s="28">
        <v>2</v>
      </c>
      <c r="D81" s="29">
        <v>2</v>
      </c>
      <c r="E81" s="29"/>
      <c r="F81" s="29">
        <v>0</v>
      </c>
      <c r="G81" s="28">
        <v>0.60769677950000001</v>
      </c>
      <c r="H81" s="30">
        <f>IFERROR(VLOOKUP($A81, [1]Pivot_appeal!$A$5:$D$64, 4, FALSE), 0)</f>
        <v>0</v>
      </c>
      <c r="I81" s="30">
        <f>IFERROR(VLOOKUP($A81, [1]Pivot_appeal!$A$5:$D$64, 3, FALSE), 0)</f>
        <v>0</v>
      </c>
      <c r="J81" s="30">
        <f>IFERROR(VLOOKUP($A81, [1]Pivot_appeal!$A$5:$D$64, 2, FALSE), 0)</f>
        <v>0</v>
      </c>
    </row>
    <row r="82" spans="1:10" ht="204" x14ac:dyDescent="0.25">
      <c r="A82" s="26" t="s">
        <v>161</v>
      </c>
      <c r="B82" s="27" t="s">
        <v>162</v>
      </c>
      <c r="C82" s="28">
        <v>2045</v>
      </c>
      <c r="D82" s="29">
        <v>2006</v>
      </c>
      <c r="E82" s="29">
        <v>39</v>
      </c>
      <c r="F82" s="29">
        <v>0</v>
      </c>
      <c r="G82" s="28">
        <v>0.31682063857310538</v>
      </c>
      <c r="H82" s="30">
        <f>IFERROR(VLOOKUP($A82, [1]Pivot_appeal!$A$5:$D$64, 4, FALSE), 0)</f>
        <v>7</v>
      </c>
      <c r="I82" s="30">
        <f>IFERROR(VLOOKUP($A82, [1]Pivot_appeal!$A$5:$D$64, 3, FALSE), 0)</f>
        <v>3</v>
      </c>
      <c r="J82" s="30">
        <f>IFERROR(VLOOKUP($A82, [1]Pivot_appeal!$A$5:$D$64, 2, FALSE), 0)</f>
        <v>4</v>
      </c>
    </row>
    <row r="83" spans="1:10" ht="25.5" x14ac:dyDescent="0.25">
      <c r="A83" s="26" t="s">
        <v>163</v>
      </c>
      <c r="B83" s="27" t="s">
        <v>164</v>
      </c>
      <c r="C83" s="28">
        <v>2</v>
      </c>
      <c r="D83" s="29">
        <v>2</v>
      </c>
      <c r="E83" s="29"/>
      <c r="F83" s="29">
        <v>0</v>
      </c>
      <c r="G83" s="28">
        <v>6.2592605500000009E-2</v>
      </c>
      <c r="H83" s="30">
        <f>IFERROR(VLOOKUP($A83, [1]Pivot_appeal!$A$5:$D$64, 4, FALSE), 0)</f>
        <v>0</v>
      </c>
      <c r="I83" s="30">
        <f>IFERROR(VLOOKUP($A83, [1]Pivot_appeal!$A$5:$D$64, 3, FALSE), 0)</f>
        <v>0</v>
      </c>
      <c r="J83" s="30">
        <f>IFERROR(VLOOKUP($A83, [1]Pivot_appeal!$A$5:$D$64, 2, FALSE), 0)</f>
        <v>0</v>
      </c>
    </row>
    <row r="84" spans="1:10" ht="25.5" x14ac:dyDescent="0.25">
      <c r="A84" s="26" t="s">
        <v>165</v>
      </c>
      <c r="B84" s="27" t="s">
        <v>166</v>
      </c>
      <c r="C84" s="28">
        <v>2</v>
      </c>
      <c r="D84" s="29">
        <v>2</v>
      </c>
      <c r="E84" s="29"/>
      <c r="F84" s="29">
        <v>0</v>
      </c>
      <c r="G84" s="28">
        <v>0.53658565000000003</v>
      </c>
      <c r="H84" s="30">
        <f>IFERROR(VLOOKUP($A84, [1]Pivot_appeal!$A$5:$D$64, 4, FALSE), 0)</f>
        <v>0</v>
      </c>
      <c r="I84" s="30">
        <f>IFERROR(VLOOKUP($A84, [1]Pivot_appeal!$A$5:$D$64, 3, FALSE), 0)</f>
        <v>0</v>
      </c>
      <c r="J84" s="30">
        <f>IFERROR(VLOOKUP($A84, [1]Pivot_appeal!$A$5:$D$64, 2, FALSE), 0)</f>
        <v>0</v>
      </c>
    </row>
    <row r="85" spans="1:10" x14ac:dyDescent="0.25">
      <c r="A85" s="26" t="s">
        <v>167</v>
      </c>
      <c r="B85" s="27" t="s">
        <v>167</v>
      </c>
      <c r="C85" s="28">
        <v>22</v>
      </c>
      <c r="D85" s="29">
        <v>10</v>
      </c>
      <c r="E85" s="29">
        <v>12</v>
      </c>
      <c r="F85" s="29">
        <v>0</v>
      </c>
      <c r="G85" s="28">
        <v>3.338546929409091</v>
      </c>
      <c r="H85" s="30">
        <f>IFERROR(VLOOKUP($A85, [1]Pivot_appeal!$A$5:$D$64, 4, FALSE), 0)</f>
        <v>5</v>
      </c>
      <c r="I85" s="30">
        <f>IFERROR(VLOOKUP($A85, [1]Pivot_appeal!$A$5:$D$64, 3, FALSE), 0)</f>
        <v>3</v>
      </c>
      <c r="J85" s="30">
        <f>IFERROR(VLOOKUP($A85, [1]Pivot_appeal!$A$5:$D$64, 2, FALSE), 0)</f>
        <v>2</v>
      </c>
    </row>
    <row r="86" spans="1:10" x14ac:dyDescent="0.25">
      <c r="A86" s="26" t="s">
        <v>168</v>
      </c>
      <c r="B86" s="27" t="s">
        <v>168</v>
      </c>
      <c r="C86" s="28">
        <v>178</v>
      </c>
      <c r="D86" s="29">
        <v>111</v>
      </c>
      <c r="E86" s="29">
        <v>67</v>
      </c>
      <c r="F86" s="29">
        <v>0</v>
      </c>
      <c r="G86" s="28">
        <v>0.98239336373033703</v>
      </c>
      <c r="H86" s="30">
        <f>IFERROR(VLOOKUP($A86, [1]Pivot_appeal!$A$5:$D$64, 4, FALSE), 0)</f>
        <v>9</v>
      </c>
      <c r="I86" s="30">
        <f>IFERROR(VLOOKUP($A86, [1]Pivot_appeal!$A$5:$D$64, 3, FALSE), 0)</f>
        <v>5</v>
      </c>
      <c r="J86" s="30">
        <f>IFERROR(VLOOKUP($A86, [1]Pivot_appeal!$A$5:$D$64, 2, FALSE), 0)</f>
        <v>4</v>
      </c>
    </row>
    <row r="87" spans="1:10" ht="38.25" x14ac:dyDescent="0.25">
      <c r="A87" s="26" t="s">
        <v>169</v>
      </c>
      <c r="B87" s="27" t="s">
        <v>170</v>
      </c>
      <c r="C87" s="28">
        <v>84</v>
      </c>
      <c r="D87" s="29">
        <v>64</v>
      </c>
      <c r="E87" s="29">
        <v>20</v>
      </c>
      <c r="F87" s="29">
        <v>0</v>
      </c>
      <c r="G87" s="28">
        <v>0.94579530149999957</v>
      </c>
      <c r="H87" s="30">
        <f>IFERROR(VLOOKUP($A87, [1]Pivot_appeal!$A$5:$D$64, 4, FALSE), 0)</f>
        <v>5</v>
      </c>
      <c r="I87" s="30">
        <f>IFERROR(VLOOKUP($A87, [1]Pivot_appeal!$A$5:$D$64, 3, FALSE), 0)</f>
        <v>2</v>
      </c>
      <c r="J87" s="30">
        <f>IFERROR(VLOOKUP($A87, [1]Pivot_appeal!$A$5:$D$64, 2, FALSE), 0)</f>
        <v>3</v>
      </c>
    </row>
    <row r="88" spans="1:10" ht="127.5" x14ac:dyDescent="0.25">
      <c r="A88" s="26" t="s">
        <v>171</v>
      </c>
      <c r="B88" s="27" t="s">
        <v>172</v>
      </c>
      <c r="C88" s="28">
        <v>688</v>
      </c>
      <c r="D88" s="29">
        <v>535</v>
      </c>
      <c r="E88" s="29">
        <v>153</v>
      </c>
      <c r="F88" s="29">
        <v>0</v>
      </c>
      <c r="G88" s="28">
        <v>1.0622175455581397</v>
      </c>
      <c r="H88" s="30">
        <f>IFERROR(VLOOKUP($A88, [1]Pivot_appeal!$A$5:$D$64, 4, FALSE), 0)</f>
        <v>2</v>
      </c>
      <c r="I88" s="30">
        <f>IFERROR(VLOOKUP($A88, [1]Pivot_appeal!$A$5:$D$64, 3, FALSE), 0)</f>
        <v>1</v>
      </c>
      <c r="J88" s="30">
        <f>IFERROR(VLOOKUP($A88, [1]Pivot_appeal!$A$5:$D$64, 2, FALSE), 0)</f>
        <v>1</v>
      </c>
    </row>
    <row r="89" spans="1:10" ht="25.5" x14ac:dyDescent="0.25">
      <c r="A89" s="26" t="s">
        <v>173</v>
      </c>
      <c r="B89" s="27" t="s">
        <v>174</v>
      </c>
      <c r="C89" s="28">
        <v>124</v>
      </c>
      <c r="D89" s="29">
        <v>96</v>
      </c>
      <c r="E89" s="29">
        <v>28</v>
      </c>
      <c r="F89" s="29">
        <v>0</v>
      </c>
      <c r="G89" s="28">
        <v>0.34974443666129024</v>
      </c>
      <c r="H89" s="30">
        <f>IFERROR(VLOOKUP($A89, [1]Pivot_appeal!$A$5:$D$64, 4, FALSE), 0)</f>
        <v>7</v>
      </c>
      <c r="I89" s="30">
        <f>IFERROR(VLOOKUP($A89, [1]Pivot_appeal!$A$5:$D$64, 3, FALSE), 0)</f>
        <v>4</v>
      </c>
      <c r="J89" s="30">
        <f>IFERROR(VLOOKUP($A89, [1]Pivot_appeal!$A$5:$D$64, 2, FALSE), 0)</f>
        <v>3</v>
      </c>
    </row>
    <row r="90" spans="1:10" x14ac:dyDescent="0.25">
      <c r="A90" s="26" t="s">
        <v>175</v>
      </c>
      <c r="B90" s="27" t="s">
        <v>176</v>
      </c>
      <c r="C90" s="28">
        <v>5</v>
      </c>
      <c r="D90" s="29">
        <v>2</v>
      </c>
      <c r="E90" s="29">
        <v>3</v>
      </c>
      <c r="F90" s="29">
        <v>0</v>
      </c>
      <c r="G90" s="28">
        <v>1.2204513888000001</v>
      </c>
      <c r="H90" s="30">
        <f>IFERROR(VLOOKUP($A90, [1]Pivot_appeal!$A$5:$D$64, 4, FALSE), 0)</f>
        <v>0</v>
      </c>
      <c r="I90" s="30">
        <f>IFERROR(VLOOKUP($A90, [1]Pivot_appeal!$A$5:$D$64, 3, FALSE), 0)</f>
        <v>0</v>
      </c>
      <c r="J90" s="30">
        <f>IFERROR(VLOOKUP($A90, [1]Pivot_appeal!$A$5:$D$64, 2, FALSE), 0)</f>
        <v>0</v>
      </c>
    </row>
    <row r="91" spans="1:10" x14ac:dyDescent="0.25">
      <c r="A91" s="26" t="s">
        <v>177</v>
      </c>
      <c r="B91" s="27" t="s">
        <v>178</v>
      </c>
      <c r="C91" s="28">
        <v>1187</v>
      </c>
      <c r="D91" s="29">
        <v>86</v>
      </c>
      <c r="E91" s="29">
        <v>1101</v>
      </c>
      <c r="F91" s="29">
        <v>0</v>
      </c>
      <c r="G91" s="28">
        <v>1.1904298510539639</v>
      </c>
      <c r="H91" s="30">
        <f>IFERROR(VLOOKUP($A91, [1]Pivot_appeal!$A$5:$D$64, 4, FALSE), 0)</f>
        <v>8</v>
      </c>
      <c r="I91" s="30">
        <f>IFERROR(VLOOKUP($A91, [1]Pivot_appeal!$A$5:$D$64, 3, FALSE), 0)</f>
        <v>4</v>
      </c>
      <c r="J91" s="30">
        <f>IFERROR(VLOOKUP($A91, [1]Pivot_appeal!$A$5:$D$64, 2, FALSE), 0)</f>
        <v>4</v>
      </c>
    </row>
    <row r="92" spans="1:10" x14ac:dyDescent="0.25">
      <c r="A92" s="26" t="s">
        <v>179</v>
      </c>
      <c r="B92" s="27" t="s">
        <v>180</v>
      </c>
      <c r="C92" s="28">
        <v>389</v>
      </c>
      <c r="D92" s="29">
        <v>354</v>
      </c>
      <c r="E92" s="29">
        <v>35</v>
      </c>
      <c r="F92" s="29">
        <v>0</v>
      </c>
      <c r="G92" s="28">
        <v>1.1733308633316191</v>
      </c>
      <c r="H92" s="30">
        <f>IFERROR(VLOOKUP($A92, [1]Pivot_appeal!$A$5:$D$64, 4, FALSE), 0)</f>
        <v>0</v>
      </c>
      <c r="I92" s="30">
        <f>IFERROR(VLOOKUP($A92, [1]Pivot_appeal!$A$5:$D$64, 3, FALSE), 0)</f>
        <v>0</v>
      </c>
      <c r="J92" s="30">
        <f>IFERROR(VLOOKUP($A92, [1]Pivot_appeal!$A$5:$D$64, 2, FALSE), 0)</f>
        <v>0</v>
      </c>
    </row>
    <row r="93" spans="1:10" ht="25.5" x14ac:dyDescent="0.25">
      <c r="A93" s="26" t="s">
        <v>181</v>
      </c>
      <c r="B93" s="27" t="s">
        <v>182</v>
      </c>
      <c r="C93" s="28">
        <v>2</v>
      </c>
      <c r="D93" s="29">
        <v>2</v>
      </c>
      <c r="E93" s="29"/>
      <c r="F93" s="29">
        <v>0</v>
      </c>
      <c r="G93" s="28">
        <v>0.54892939799999996</v>
      </c>
      <c r="H93" s="30">
        <f>IFERROR(VLOOKUP($A93, [1]Pivot_appeal!$A$5:$D$64, 4, FALSE), 0)</f>
        <v>0</v>
      </c>
      <c r="I93" s="30">
        <f>IFERROR(VLOOKUP($A93, [1]Pivot_appeal!$A$5:$D$64, 3, FALSE), 0)</f>
        <v>0</v>
      </c>
      <c r="J93" s="30">
        <f>IFERROR(VLOOKUP($A93, [1]Pivot_appeal!$A$5:$D$64, 2, FALSE), 0)</f>
        <v>0</v>
      </c>
    </row>
    <row r="94" spans="1:10" x14ac:dyDescent="0.25">
      <c r="A94" s="26" t="s">
        <v>183</v>
      </c>
      <c r="B94" s="27" t="s">
        <v>184</v>
      </c>
      <c r="C94" s="28">
        <v>1753</v>
      </c>
      <c r="D94" s="29">
        <v>1217</v>
      </c>
      <c r="E94" s="29">
        <v>536</v>
      </c>
      <c r="F94" s="29">
        <v>0</v>
      </c>
      <c r="G94" s="28">
        <v>1.298854417914433</v>
      </c>
      <c r="H94" s="30">
        <f>IFERROR(VLOOKUP($A94, [1]Pivot_appeal!$A$5:$D$64, 4, FALSE), 0)</f>
        <v>67</v>
      </c>
      <c r="I94" s="30">
        <f>IFERROR(VLOOKUP($A94, [1]Pivot_appeal!$A$5:$D$64, 3, FALSE), 0)</f>
        <v>48</v>
      </c>
      <c r="J94" s="30">
        <f>IFERROR(VLOOKUP($A94, [1]Pivot_appeal!$A$5:$D$64, 2, FALSE), 0)</f>
        <v>19</v>
      </c>
    </row>
    <row r="95" spans="1:10" x14ac:dyDescent="0.25">
      <c r="A95" s="26" t="s">
        <v>185</v>
      </c>
      <c r="B95" s="27" t="s">
        <v>185</v>
      </c>
      <c r="C95" s="28">
        <v>3</v>
      </c>
      <c r="D95" s="29">
        <v>2</v>
      </c>
      <c r="E95" s="29">
        <v>1</v>
      </c>
      <c r="F95" s="29">
        <v>0</v>
      </c>
      <c r="G95" s="28">
        <v>2.3762770060000005</v>
      </c>
      <c r="H95" s="30">
        <f>IFERROR(VLOOKUP($A95, [1]Pivot_appeal!$A$5:$D$64, 4, FALSE), 0)</f>
        <v>0</v>
      </c>
      <c r="I95" s="30">
        <f>IFERROR(VLOOKUP($A95, [1]Pivot_appeal!$A$5:$D$64, 3, FALSE), 0)</f>
        <v>0</v>
      </c>
      <c r="J95" s="30">
        <f>IFERROR(VLOOKUP($A95, [1]Pivot_appeal!$A$5:$D$64, 2, FALSE), 0)</f>
        <v>0</v>
      </c>
    </row>
    <row r="96" spans="1:10" ht="25.5" x14ac:dyDescent="0.25">
      <c r="A96" s="26" t="s">
        <v>186</v>
      </c>
      <c r="B96" s="27" t="s">
        <v>187</v>
      </c>
      <c r="C96" s="28">
        <v>30</v>
      </c>
      <c r="D96" s="29">
        <v>2</v>
      </c>
      <c r="E96" s="29">
        <v>28</v>
      </c>
      <c r="F96" s="29">
        <v>0</v>
      </c>
      <c r="G96" s="28">
        <v>1.3231647378333333</v>
      </c>
      <c r="H96" s="30">
        <f>IFERROR(VLOOKUP($A96, [1]Pivot_appeal!$A$5:$D$64, 4, FALSE), 0)</f>
        <v>0</v>
      </c>
      <c r="I96" s="30">
        <f>IFERROR(VLOOKUP($A96, [1]Pivot_appeal!$A$5:$D$64, 3, FALSE), 0)</f>
        <v>0</v>
      </c>
      <c r="J96" s="30">
        <f>IFERROR(VLOOKUP($A96, [1]Pivot_appeal!$A$5:$D$64, 2, FALSE), 0)</f>
        <v>0</v>
      </c>
    </row>
    <row r="97" spans="1:10" x14ac:dyDescent="0.25">
      <c r="A97" s="26" t="s">
        <v>188</v>
      </c>
      <c r="B97" s="27" t="s">
        <v>188</v>
      </c>
      <c r="C97" s="28">
        <v>21</v>
      </c>
      <c r="D97" s="29">
        <v>17</v>
      </c>
      <c r="E97" s="29">
        <v>4</v>
      </c>
      <c r="F97" s="29">
        <v>0</v>
      </c>
      <c r="G97" s="28">
        <v>0.48518683166666665</v>
      </c>
      <c r="H97" s="30">
        <f>IFERROR(VLOOKUP($A97, [1]Pivot_appeal!$A$5:$D$64, 4, FALSE), 0)</f>
        <v>0</v>
      </c>
      <c r="I97" s="30">
        <f>IFERROR(VLOOKUP($A97, [1]Pivot_appeal!$A$5:$D$64, 3, FALSE), 0)</f>
        <v>0</v>
      </c>
      <c r="J97" s="30">
        <f>IFERROR(VLOOKUP($A97, [1]Pivot_appeal!$A$5:$D$64, 2, FALSE), 0)</f>
        <v>0</v>
      </c>
    </row>
    <row r="98" spans="1:10" ht="25.5" x14ac:dyDescent="0.25">
      <c r="A98" s="26" t="s">
        <v>189</v>
      </c>
      <c r="B98" s="27" t="s">
        <v>190</v>
      </c>
      <c r="C98" s="28">
        <v>1128</v>
      </c>
      <c r="D98" s="29">
        <v>701</v>
      </c>
      <c r="E98" s="29">
        <v>427</v>
      </c>
      <c r="F98" s="29">
        <v>0</v>
      </c>
      <c r="G98" s="28">
        <v>1.6271209692952107</v>
      </c>
      <c r="H98" s="30">
        <f>IFERROR(VLOOKUP($A98, [1]Pivot_appeal!$A$5:$D$64, 4, FALSE), 0)</f>
        <v>30</v>
      </c>
      <c r="I98" s="30">
        <f>IFERROR(VLOOKUP($A98, [1]Pivot_appeal!$A$5:$D$64, 3, FALSE), 0)</f>
        <v>24</v>
      </c>
      <c r="J98" s="30">
        <f>IFERROR(VLOOKUP($A98, [1]Pivot_appeal!$A$5:$D$64, 2, FALSE), 0)</f>
        <v>6</v>
      </c>
    </row>
    <row r="99" spans="1:10" x14ac:dyDescent="0.25">
      <c r="A99" s="26" t="s">
        <v>191</v>
      </c>
      <c r="B99" s="27" t="s">
        <v>191</v>
      </c>
      <c r="C99" s="28">
        <v>101</v>
      </c>
      <c r="D99" s="29">
        <v>67</v>
      </c>
      <c r="E99" s="29">
        <v>34</v>
      </c>
      <c r="F99" s="29">
        <v>0</v>
      </c>
      <c r="G99" s="28">
        <v>1.378261368821782</v>
      </c>
      <c r="H99" s="30">
        <f>IFERROR(VLOOKUP($A99, [1]Pivot_appeal!$A$5:$D$64, 4, FALSE), 0)</f>
        <v>0</v>
      </c>
      <c r="I99" s="30">
        <f>IFERROR(VLOOKUP($A99, [1]Pivot_appeal!$A$5:$D$64, 3, FALSE), 0)</f>
        <v>0</v>
      </c>
      <c r="J99" s="30">
        <f>IFERROR(VLOOKUP($A99, [1]Pivot_appeal!$A$5:$D$64, 2, FALSE), 0)</f>
        <v>0</v>
      </c>
    </row>
    <row r="100" spans="1:10" x14ac:dyDescent="0.25">
      <c r="A100" s="26" t="s">
        <v>192</v>
      </c>
      <c r="B100" s="27" t="s">
        <v>192</v>
      </c>
      <c r="C100" s="28">
        <v>41</v>
      </c>
      <c r="D100" s="29">
        <v>28</v>
      </c>
      <c r="E100" s="29">
        <v>13</v>
      </c>
      <c r="F100" s="29">
        <v>0</v>
      </c>
      <c r="G100" s="28">
        <v>1.1791200863902438</v>
      </c>
      <c r="H100" s="30">
        <f>IFERROR(VLOOKUP($A100, [1]Pivot_appeal!$A$5:$D$64, 4, FALSE), 0)</f>
        <v>4</v>
      </c>
      <c r="I100" s="30">
        <f>IFERROR(VLOOKUP($A100, [1]Pivot_appeal!$A$5:$D$64, 3, FALSE), 0)</f>
        <v>2</v>
      </c>
      <c r="J100" s="30">
        <f>IFERROR(VLOOKUP($A100, [1]Pivot_appeal!$A$5:$D$64, 2, FALSE), 0)</f>
        <v>2</v>
      </c>
    </row>
    <row r="101" spans="1:10" x14ac:dyDescent="0.25">
      <c r="A101" s="27" t="s">
        <v>193</v>
      </c>
      <c r="B101" s="27" t="s">
        <v>193</v>
      </c>
      <c r="C101" s="28">
        <v>27</v>
      </c>
      <c r="D101" s="29">
        <v>10</v>
      </c>
      <c r="E101" s="29">
        <v>17</v>
      </c>
      <c r="F101" s="29">
        <v>0</v>
      </c>
      <c r="G101" s="28">
        <v>0.75311814599999993</v>
      </c>
      <c r="H101" s="30">
        <f>IFERROR(VLOOKUP($A101, [1]Pivot_appeal!$A$5:$D$64, 4, FALSE), 0)</f>
        <v>7</v>
      </c>
      <c r="I101" s="30">
        <f>IFERROR(VLOOKUP($A101, [1]Pivot_appeal!$A$5:$D$64, 3, FALSE), 0)</f>
        <v>5</v>
      </c>
      <c r="J101" s="30">
        <f>IFERROR(VLOOKUP($A101, [1]Pivot_appeal!$A$5:$D$64, 2, FALSE), 0)</f>
        <v>2</v>
      </c>
    </row>
    <row r="103" spans="1:10" x14ac:dyDescent="0.25">
      <c r="A103" s="17" t="s">
        <v>20</v>
      </c>
      <c r="B103" s="18"/>
      <c r="C103" s="18"/>
      <c r="D103" s="18"/>
      <c r="E103" s="18"/>
      <c r="F103" s="18"/>
      <c r="G103" s="18"/>
      <c r="H103" s="18"/>
      <c r="I103" s="18"/>
      <c r="J103" s="18"/>
    </row>
  </sheetData>
  <autoFilter ref="A6:J6" xr:uid="{DA0B715C-A940-476C-B2DC-85E56381E3A2}"/>
  <mergeCells count="3">
    <mergeCell ref="H5:J5"/>
    <mergeCell ref="A1:B5"/>
    <mergeCell ref="C1:G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55DC-6A98-4798-B2B9-D4E44D305337}">
  <dimension ref="A1:T20"/>
  <sheetViews>
    <sheetView workbookViewId="0">
      <selection activeCell="B16" sqref="B16"/>
    </sheetView>
  </sheetViews>
  <sheetFormatPr defaultRowHeight="15" x14ac:dyDescent="0.25"/>
  <cols>
    <col min="1" max="1" width="22.85546875" customWidth="1"/>
    <col min="2" max="2" width="47" customWidth="1"/>
  </cols>
  <sheetData>
    <row r="1" spans="1:20" ht="14.45" customHeight="1" x14ac:dyDescent="0.25">
      <c r="A1" s="48" t="s">
        <v>13</v>
      </c>
      <c r="B1" s="49"/>
      <c r="C1" s="54" t="s">
        <v>194</v>
      </c>
      <c r="D1" s="55"/>
      <c r="E1" s="55"/>
      <c r="F1" s="55"/>
      <c r="G1" s="55"/>
      <c r="H1" s="2"/>
      <c r="I1" s="2"/>
      <c r="J1" s="3"/>
    </row>
    <row r="2" spans="1:20" x14ac:dyDescent="0.25">
      <c r="A2" s="50"/>
      <c r="B2" s="51"/>
      <c r="C2" s="56"/>
      <c r="D2" s="56"/>
      <c r="E2" s="56"/>
      <c r="F2" s="56"/>
      <c r="G2" s="56"/>
      <c r="H2" s="4"/>
      <c r="I2" s="4"/>
      <c r="J2" s="5"/>
    </row>
    <row r="3" spans="1:20" x14ac:dyDescent="0.25">
      <c r="A3" s="50"/>
      <c r="B3" s="51"/>
      <c r="C3" s="56"/>
      <c r="D3" s="56"/>
      <c r="E3" s="56"/>
      <c r="F3" s="56"/>
      <c r="G3" s="56"/>
      <c r="H3" s="4"/>
      <c r="I3" s="4"/>
      <c r="J3" s="6" t="s">
        <v>18</v>
      </c>
    </row>
    <row r="4" spans="1:20" x14ac:dyDescent="0.25">
      <c r="A4" s="50"/>
      <c r="B4" s="51"/>
      <c r="C4" s="56"/>
      <c r="D4" s="56"/>
      <c r="E4" s="56"/>
      <c r="F4" s="56"/>
      <c r="G4" s="56"/>
      <c r="H4" s="4"/>
      <c r="I4" s="4"/>
      <c r="J4" s="5"/>
    </row>
    <row r="5" spans="1:20" x14ac:dyDescent="0.25">
      <c r="A5" s="52"/>
      <c r="B5" s="53"/>
      <c r="C5" s="57"/>
      <c r="D5" s="57"/>
      <c r="E5" s="57"/>
      <c r="F5" s="57"/>
      <c r="G5" s="57"/>
      <c r="H5" s="7"/>
      <c r="I5" s="7"/>
      <c r="J5" s="8"/>
    </row>
    <row r="6" spans="1:20" x14ac:dyDescent="0.25">
      <c r="A6" s="31" t="s">
        <v>5</v>
      </c>
      <c r="B6" s="32"/>
      <c r="C6" s="21"/>
      <c r="D6" s="21"/>
      <c r="E6" s="21"/>
      <c r="F6" s="21"/>
      <c r="G6" s="21"/>
      <c r="H6" s="21"/>
      <c r="I6" s="21"/>
      <c r="J6" s="22"/>
      <c r="K6" s="20"/>
      <c r="L6" s="20"/>
      <c r="M6" s="20"/>
      <c r="N6" s="20"/>
      <c r="O6" s="20"/>
      <c r="P6" s="20"/>
      <c r="Q6" s="20"/>
      <c r="R6" s="20"/>
      <c r="S6" s="20"/>
      <c r="T6" s="20"/>
    </row>
    <row r="7" spans="1:20" x14ac:dyDescent="0.25">
      <c r="A7" s="33" t="s">
        <v>0</v>
      </c>
      <c r="B7" s="34" t="s">
        <v>21</v>
      </c>
      <c r="C7" s="20"/>
      <c r="D7" s="20"/>
      <c r="E7" s="20"/>
      <c r="F7" s="20"/>
      <c r="G7" s="20"/>
      <c r="H7" s="20"/>
      <c r="I7" s="20"/>
      <c r="J7" s="23"/>
      <c r="K7" s="20"/>
      <c r="L7" s="20"/>
      <c r="M7" s="20"/>
      <c r="N7" s="20"/>
      <c r="O7" s="20"/>
      <c r="P7" s="20"/>
      <c r="Q7" s="20"/>
      <c r="R7" s="20"/>
      <c r="S7" s="20"/>
      <c r="T7" s="20"/>
    </row>
    <row r="8" spans="1:20" x14ac:dyDescent="0.25">
      <c r="A8" s="33" t="s">
        <v>1</v>
      </c>
      <c r="B8" s="34" t="s">
        <v>22</v>
      </c>
      <c r="C8" s="20"/>
      <c r="D8" s="20"/>
      <c r="E8" s="20"/>
      <c r="F8" s="20"/>
      <c r="G8" s="20"/>
      <c r="H8" s="20"/>
      <c r="I8" s="20"/>
      <c r="J8" s="23"/>
      <c r="K8" s="20"/>
      <c r="L8" s="20"/>
      <c r="M8" s="20"/>
      <c r="N8" s="20"/>
      <c r="O8" s="20"/>
      <c r="P8" s="20"/>
      <c r="Q8" s="20"/>
      <c r="R8" s="20"/>
      <c r="S8" s="20"/>
      <c r="T8" s="20"/>
    </row>
    <row r="9" spans="1:20" x14ac:dyDescent="0.25">
      <c r="A9" s="33" t="s">
        <v>4</v>
      </c>
      <c r="B9" s="34" t="s">
        <v>23</v>
      </c>
      <c r="C9" s="20"/>
      <c r="D9" s="20"/>
      <c r="E9" s="20"/>
      <c r="F9" s="20"/>
      <c r="G9" s="20"/>
      <c r="H9" s="20"/>
      <c r="I9" s="20"/>
      <c r="J9" s="23"/>
      <c r="K9" s="20"/>
      <c r="L9" s="20"/>
      <c r="M9" s="20"/>
      <c r="N9" s="20"/>
      <c r="O9" s="20"/>
      <c r="P9" s="20"/>
      <c r="Q9" s="20"/>
      <c r="R9" s="20"/>
      <c r="S9" s="20"/>
      <c r="T9" s="20"/>
    </row>
    <row r="10" spans="1:20" x14ac:dyDescent="0.25">
      <c r="A10" s="33" t="s">
        <v>2</v>
      </c>
      <c r="B10" s="34" t="s">
        <v>24</v>
      </c>
      <c r="C10" s="20"/>
      <c r="D10" s="20"/>
      <c r="E10" s="20"/>
      <c r="F10" s="20"/>
      <c r="G10" s="20"/>
      <c r="H10" s="20"/>
      <c r="I10" s="20"/>
      <c r="J10" s="23"/>
      <c r="K10" s="20"/>
      <c r="L10" s="20"/>
      <c r="M10" s="20"/>
      <c r="N10" s="20"/>
      <c r="O10" s="20"/>
      <c r="P10" s="20"/>
      <c r="Q10" s="20"/>
      <c r="R10" s="20"/>
      <c r="S10" s="20"/>
      <c r="T10" s="20"/>
    </row>
    <row r="11" spans="1:20" x14ac:dyDescent="0.25">
      <c r="A11" s="35" t="s">
        <v>3</v>
      </c>
      <c r="B11" s="36" t="s">
        <v>25</v>
      </c>
      <c r="C11" s="24"/>
      <c r="D11" s="24"/>
      <c r="E11" s="24"/>
      <c r="F11" s="24"/>
      <c r="G11" s="24"/>
      <c r="H11" s="24"/>
      <c r="I11" s="24"/>
      <c r="J11" s="25"/>
      <c r="K11" s="20"/>
      <c r="L11" s="20"/>
      <c r="M11" s="20"/>
      <c r="N11" s="20"/>
      <c r="O11" s="20"/>
      <c r="P11" s="20"/>
      <c r="Q11" s="20"/>
      <c r="R11" s="20"/>
      <c r="S11" s="20"/>
      <c r="T11" s="20"/>
    </row>
    <row r="12" spans="1:20" x14ac:dyDescent="0.25">
      <c r="A12" s="20"/>
      <c r="B12" s="20"/>
      <c r="C12" s="20"/>
      <c r="D12" s="20"/>
      <c r="E12" s="20"/>
      <c r="F12" s="20"/>
      <c r="G12" s="20"/>
      <c r="H12" s="20"/>
      <c r="I12" s="20"/>
      <c r="J12" s="20"/>
      <c r="K12" s="20"/>
      <c r="L12" s="20"/>
      <c r="M12" s="20"/>
      <c r="N12" s="20"/>
      <c r="O12" s="20"/>
      <c r="P12" s="20"/>
      <c r="Q12" s="20"/>
      <c r="R12" s="20"/>
      <c r="S12" s="20"/>
      <c r="T12" s="20"/>
    </row>
    <row r="13" spans="1:20" x14ac:dyDescent="0.25">
      <c r="A13" s="20"/>
      <c r="B13" s="20"/>
      <c r="C13" s="20"/>
      <c r="D13" s="20"/>
      <c r="E13" s="20"/>
      <c r="F13" s="20"/>
      <c r="G13" s="20"/>
      <c r="H13" s="20"/>
      <c r="I13" s="20"/>
      <c r="J13" s="20"/>
      <c r="K13" s="20"/>
      <c r="L13" s="20"/>
      <c r="M13" s="20"/>
      <c r="N13" s="20"/>
      <c r="O13" s="20"/>
      <c r="P13" s="20"/>
      <c r="Q13" s="20"/>
      <c r="R13" s="20"/>
      <c r="S13" s="20"/>
      <c r="T13" s="20"/>
    </row>
    <row r="14" spans="1:20" x14ac:dyDescent="0.25">
      <c r="A14" s="20"/>
      <c r="B14" s="20"/>
      <c r="C14" s="20"/>
      <c r="D14" s="20"/>
      <c r="E14" s="20"/>
      <c r="F14" s="20"/>
      <c r="G14" s="20"/>
      <c r="H14" s="20"/>
      <c r="I14" s="20"/>
      <c r="J14" s="20"/>
      <c r="K14" s="20"/>
      <c r="L14" s="20"/>
      <c r="M14" s="20"/>
      <c r="N14" s="20"/>
      <c r="O14" s="20"/>
      <c r="P14" s="20"/>
      <c r="Q14" s="20"/>
      <c r="R14" s="20"/>
      <c r="S14" s="20"/>
      <c r="T14" s="20"/>
    </row>
    <row r="15" spans="1:20" x14ac:dyDescent="0.25">
      <c r="A15" s="20"/>
      <c r="B15" s="20"/>
      <c r="C15" s="20"/>
      <c r="D15" s="20"/>
      <c r="E15" s="20"/>
      <c r="F15" s="20"/>
      <c r="G15" s="20"/>
      <c r="H15" s="20"/>
      <c r="I15" s="20"/>
      <c r="J15" s="20"/>
      <c r="K15" s="20"/>
      <c r="L15" s="20"/>
      <c r="M15" s="20"/>
      <c r="N15" s="20"/>
      <c r="O15" s="20"/>
      <c r="P15" s="20"/>
      <c r="Q15" s="20"/>
      <c r="R15" s="20"/>
      <c r="S15" s="20"/>
      <c r="T15" s="20"/>
    </row>
    <row r="16" spans="1:20" x14ac:dyDescent="0.25">
      <c r="A16" s="20"/>
      <c r="B16" s="20"/>
      <c r="C16" s="20"/>
      <c r="D16" s="20"/>
      <c r="E16" s="20"/>
      <c r="F16" s="20"/>
      <c r="G16" s="20"/>
      <c r="H16" s="20"/>
      <c r="I16" s="20"/>
      <c r="J16" s="20"/>
      <c r="K16" s="20"/>
      <c r="L16" s="20"/>
      <c r="M16" s="20"/>
      <c r="N16" s="20"/>
      <c r="O16" s="20"/>
      <c r="P16" s="20"/>
      <c r="Q16" s="20"/>
      <c r="R16" s="20"/>
      <c r="S16" s="20"/>
      <c r="T16" s="20"/>
    </row>
    <row r="17" spans="1:20" x14ac:dyDescent="0.25">
      <c r="A17" s="20"/>
      <c r="B17" s="20"/>
      <c r="C17" s="20"/>
      <c r="D17" s="20"/>
      <c r="E17" s="20"/>
      <c r="F17" s="20"/>
      <c r="G17" s="20"/>
      <c r="H17" s="20"/>
      <c r="I17" s="20"/>
      <c r="J17" s="20"/>
      <c r="K17" s="20"/>
      <c r="L17" s="20"/>
      <c r="M17" s="20"/>
      <c r="N17" s="20"/>
      <c r="O17" s="20"/>
      <c r="P17" s="20"/>
      <c r="Q17" s="20"/>
      <c r="R17" s="20"/>
      <c r="S17" s="20"/>
      <c r="T17" s="20"/>
    </row>
    <row r="18" spans="1:20" x14ac:dyDescent="0.25">
      <c r="A18" s="20"/>
      <c r="B18" s="20"/>
      <c r="C18" s="20"/>
      <c r="D18" s="20"/>
      <c r="E18" s="20"/>
      <c r="F18" s="20"/>
      <c r="G18" s="20"/>
      <c r="H18" s="20"/>
      <c r="I18" s="20"/>
      <c r="J18" s="20"/>
      <c r="K18" s="20"/>
      <c r="L18" s="20"/>
      <c r="M18" s="20"/>
      <c r="N18" s="20"/>
      <c r="O18" s="20"/>
      <c r="P18" s="20"/>
      <c r="Q18" s="20"/>
      <c r="R18" s="20"/>
      <c r="S18" s="20"/>
      <c r="T18" s="20"/>
    </row>
    <row r="19" spans="1:20" x14ac:dyDescent="0.25">
      <c r="A19" s="20"/>
      <c r="B19" s="20"/>
      <c r="C19" s="20"/>
      <c r="D19" s="20"/>
      <c r="E19" s="20"/>
      <c r="F19" s="20"/>
      <c r="G19" s="20"/>
      <c r="H19" s="20"/>
      <c r="I19" s="20"/>
      <c r="J19" s="20"/>
      <c r="K19" s="20"/>
      <c r="L19" s="20"/>
      <c r="M19" s="20"/>
      <c r="N19" s="20"/>
      <c r="O19" s="20"/>
      <c r="P19" s="20"/>
      <c r="Q19" s="20"/>
      <c r="R19" s="20"/>
      <c r="S19" s="20"/>
      <c r="T19" s="20"/>
    </row>
    <row r="20" spans="1:20" x14ac:dyDescent="0.25">
      <c r="A20" s="20"/>
      <c r="B20" s="20"/>
      <c r="C20" s="20"/>
      <c r="D20" s="20"/>
      <c r="E20" s="20"/>
      <c r="F20" s="20"/>
      <c r="G20" s="20"/>
      <c r="H20" s="20"/>
      <c r="I20" s="20"/>
      <c r="J20" s="20"/>
      <c r="K20" s="20"/>
      <c r="L20" s="20"/>
      <c r="M20" s="20"/>
      <c r="N20" s="20"/>
      <c r="O20" s="20"/>
      <c r="P20" s="20"/>
      <c r="Q20" s="20"/>
      <c r="R20" s="20"/>
      <c r="S20" s="20"/>
      <c r="T20" s="20"/>
    </row>
  </sheetData>
  <mergeCells count="2">
    <mergeCell ref="A1:B5"/>
    <mergeCell ref="C1:G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 - Service Report</vt:lpstr>
      <vt:lpstr>Top 5 Reasons for Denial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Crockett</dc:creator>
  <cp:lastModifiedBy>Marsha Tallerico</cp:lastModifiedBy>
  <dcterms:created xsi:type="dcterms:W3CDTF">2021-02-15T17:57:03Z</dcterms:created>
  <dcterms:modified xsi:type="dcterms:W3CDTF">2022-04-18T09:18:53Z</dcterms:modified>
</cp:coreProperties>
</file>